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ilsew\Desktop\"/>
    </mc:Choice>
  </mc:AlternateContent>
  <xr:revisionPtr revIDLastSave="0" documentId="8_{0323C595-A797-4556-8394-10B127FB2A8A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2022" sheetId="49" r:id="rId1"/>
    <sheet name="2021" sheetId="48" r:id="rId2"/>
    <sheet name="2020" sheetId="47" r:id="rId3"/>
    <sheet name="2019" sheetId="46" r:id="rId4"/>
    <sheet name="2018" sheetId="45" r:id="rId5"/>
    <sheet name="2017" sheetId="44" r:id="rId6"/>
    <sheet name="2016" sheetId="43" r:id="rId7"/>
    <sheet name="2015" sheetId="42" r:id="rId8"/>
    <sheet name="2014" sheetId="41" r:id="rId9"/>
    <sheet name="2013" sheetId="40" r:id="rId10"/>
    <sheet name="2012" sheetId="1" r:id="rId11"/>
    <sheet name="2011" sheetId="2" r:id="rId12"/>
    <sheet name="2010" sheetId="3" r:id="rId13"/>
    <sheet name="2009" sheetId="4" r:id="rId14"/>
    <sheet name="2008" sheetId="5" r:id="rId15"/>
    <sheet name="2007" sheetId="6" r:id="rId16"/>
    <sheet name="2006" sheetId="7" r:id="rId17"/>
    <sheet name="2005" sheetId="8" r:id="rId18"/>
    <sheet name="2004" sheetId="9" r:id="rId19"/>
    <sheet name="2003" sheetId="10" r:id="rId20"/>
    <sheet name="2002" sheetId="11" r:id="rId21"/>
    <sheet name="2001" sheetId="12" r:id="rId22"/>
    <sheet name="2000" sheetId="13" r:id="rId23"/>
    <sheet name="1999" sheetId="14" r:id="rId24"/>
    <sheet name="1998" sheetId="15" r:id="rId25"/>
    <sheet name="1997" sheetId="16" r:id="rId26"/>
    <sheet name="1996" sheetId="17" r:id="rId27"/>
    <sheet name="1995" sheetId="18" r:id="rId28"/>
    <sheet name="1994" sheetId="19" r:id="rId29"/>
    <sheet name="1993" sheetId="20" r:id="rId30"/>
    <sheet name="1992" sheetId="21" r:id="rId31"/>
    <sheet name="1991" sheetId="22" r:id="rId32"/>
    <sheet name="1990" sheetId="23" r:id="rId33"/>
    <sheet name="1989" sheetId="24" r:id="rId34"/>
    <sheet name="1988" sheetId="25" r:id="rId35"/>
    <sheet name="1987" sheetId="26" r:id="rId36"/>
    <sheet name="1986" sheetId="27" r:id="rId37"/>
    <sheet name="1985" sheetId="28" r:id="rId38"/>
    <sheet name="1984" sheetId="29" r:id="rId39"/>
    <sheet name="1983" sheetId="30" r:id="rId40"/>
    <sheet name="1982" sheetId="31" r:id="rId41"/>
    <sheet name="1981" sheetId="32" r:id="rId42"/>
    <sheet name="1980" sheetId="33" r:id="rId43"/>
    <sheet name="1979 and prior" sheetId="34" r:id="rId44"/>
    <sheet name="Toital tx" sheetId="35" r:id="rId45"/>
    <sheet name="Ark5" sheetId="36" r:id="rId46"/>
    <sheet name="Ark4" sheetId="37" r:id="rId47"/>
    <sheet name="Ark3" sheetId="38" r:id="rId48"/>
    <sheet name="Ark2" sheetId="39" r:id="rId4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49" l="1"/>
  <c r="O45" i="49"/>
  <c r="O46" i="49" s="1"/>
  <c r="J45" i="49"/>
  <c r="J46" i="49" s="1"/>
  <c r="O44" i="49"/>
  <c r="L44" i="49"/>
  <c r="K44" i="49"/>
  <c r="O43" i="49"/>
  <c r="J43" i="49"/>
  <c r="J44" i="49" s="1"/>
  <c r="N42" i="49"/>
  <c r="L42" i="49"/>
  <c r="K42" i="49"/>
  <c r="J42" i="49"/>
  <c r="J41" i="49"/>
  <c r="E41" i="49"/>
  <c r="E42" i="49" s="1"/>
  <c r="N40" i="49"/>
  <c r="L40" i="49"/>
  <c r="K40" i="49"/>
  <c r="N39" i="49"/>
  <c r="L39" i="49"/>
  <c r="K39" i="49"/>
  <c r="J39" i="49"/>
  <c r="J40" i="49" s="1"/>
  <c r="G39" i="49"/>
  <c r="F39" i="49"/>
  <c r="D39" i="49"/>
  <c r="N38" i="49"/>
  <c r="L38" i="49"/>
  <c r="K38" i="49"/>
  <c r="J38" i="49"/>
  <c r="J37" i="49"/>
  <c r="E37" i="49"/>
  <c r="E38" i="49" s="1"/>
  <c r="N36" i="49"/>
  <c r="L36" i="49"/>
  <c r="K36" i="49"/>
  <c r="J35" i="49"/>
  <c r="J36" i="49" s="1"/>
  <c r="E35" i="49"/>
  <c r="L34" i="49"/>
  <c r="K34" i="49"/>
  <c r="J33" i="49"/>
  <c r="J34" i="49" s="1"/>
  <c r="E33" i="49"/>
  <c r="L32" i="49"/>
  <c r="K32" i="49"/>
  <c r="L31" i="49"/>
  <c r="K31" i="49"/>
  <c r="J31" i="49"/>
  <c r="J32" i="49" s="1"/>
  <c r="G31" i="49"/>
  <c r="F31" i="49"/>
  <c r="D31" i="49"/>
  <c r="B31" i="49"/>
  <c r="O30" i="49"/>
  <c r="J30" i="49"/>
  <c r="L29" i="49"/>
  <c r="K29" i="49"/>
  <c r="J28" i="49"/>
  <c r="J29" i="49" s="1"/>
  <c r="E28" i="49"/>
  <c r="E31" i="49" s="1"/>
  <c r="E32" i="49" s="1"/>
  <c r="N27" i="49"/>
  <c r="L27" i="49"/>
  <c r="N26" i="49"/>
  <c r="L26" i="49"/>
  <c r="K26" i="49"/>
  <c r="K27" i="49" s="1"/>
  <c r="J26" i="49"/>
  <c r="J27" i="49" s="1"/>
  <c r="I26" i="49"/>
  <c r="G26" i="49"/>
  <c r="D26" i="49"/>
  <c r="J25" i="49"/>
  <c r="O25" i="49" s="1"/>
  <c r="K24" i="49"/>
  <c r="J23" i="49"/>
  <c r="J24" i="49" s="1"/>
  <c r="E23" i="49"/>
  <c r="N22" i="49"/>
  <c r="L22" i="49"/>
  <c r="K22" i="49"/>
  <c r="J22" i="49"/>
  <c r="J21" i="49"/>
  <c r="E21" i="49"/>
  <c r="E26" i="49" s="1"/>
  <c r="N20" i="49"/>
  <c r="L20" i="49"/>
  <c r="N19" i="49"/>
  <c r="M19" i="49"/>
  <c r="M20" i="49" s="1"/>
  <c r="L19" i="49"/>
  <c r="K19" i="49"/>
  <c r="K20" i="49" s="1"/>
  <c r="I19" i="49"/>
  <c r="H19" i="49"/>
  <c r="G19" i="49"/>
  <c r="F19" i="49"/>
  <c r="E19" i="49"/>
  <c r="E20" i="49" s="1"/>
  <c r="D19" i="49"/>
  <c r="C19" i="49"/>
  <c r="B19" i="49"/>
  <c r="N18" i="49"/>
  <c r="M18" i="49"/>
  <c r="L18" i="49"/>
  <c r="K18" i="49"/>
  <c r="J17" i="49"/>
  <c r="J18" i="49" s="1"/>
  <c r="E17" i="49"/>
  <c r="N16" i="49"/>
  <c r="M16" i="49"/>
  <c r="L16" i="49"/>
  <c r="K16" i="49"/>
  <c r="J15" i="49"/>
  <c r="J19" i="49" s="1"/>
  <c r="J20" i="49" s="1"/>
  <c r="E15" i="49"/>
  <c r="E16" i="49" s="1"/>
  <c r="L14" i="49"/>
  <c r="E14" i="49"/>
  <c r="D14" i="49"/>
  <c r="C14" i="49"/>
  <c r="N13" i="49"/>
  <c r="N14" i="49" s="1"/>
  <c r="M13" i="49"/>
  <c r="M14" i="49" s="1"/>
  <c r="L13" i="49"/>
  <c r="K13" i="49"/>
  <c r="K14" i="49" s="1"/>
  <c r="I13" i="49"/>
  <c r="H13" i="49"/>
  <c r="G13" i="49"/>
  <c r="F13" i="49"/>
  <c r="E13" i="49"/>
  <c r="D13" i="49"/>
  <c r="C13" i="49"/>
  <c r="B13" i="49"/>
  <c r="B14" i="49" s="1"/>
  <c r="N12" i="49"/>
  <c r="M12" i="49"/>
  <c r="L12" i="49"/>
  <c r="K12" i="49"/>
  <c r="E12" i="49"/>
  <c r="J11" i="49"/>
  <c r="J12" i="49" s="1"/>
  <c r="E11" i="49"/>
  <c r="N10" i="49"/>
  <c r="M10" i="49"/>
  <c r="L10" i="49"/>
  <c r="K10" i="49"/>
  <c r="J10" i="49"/>
  <c r="E10" i="49"/>
  <c r="J9" i="49"/>
  <c r="E9" i="49"/>
  <c r="O9" i="49" s="1"/>
  <c r="O10" i="49" s="1"/>
  <c r="J8" i="49"/>
  <c r="E8" i="49"/>
  <c r="O8" i="49" s="1"/>
  <c r="J7" i="49"/>
  <c r="O7" i="49" s="1"/>
  <c r="E7" i="49"/>
  <c r="O5" i="49"/>
  <c r="E5" i="49"/>
  <c r="E36" i="49" s="1"/>
  <c r="L44" i="48"/>
  <c r="J43" i="48"/>
  <c r="J44" i="48" s="1"/>
  <c r="L42" i="48"/>
  <c r="K42" i="48"/>
  <c r="O41" i="48"/>
  <c r="J41" i="48"/>
  <c r="J42" i="48" s="1"/>
  <c r="N40" i="48"/>
  <c r="L40" i="48"/>
  <c r="K40" i="48"/>
  <c r="J39" i="48"/>
  <c r="J40" i="48" s="1"/>
  <c r="E39" i="48"/>
  <c r="E40" i="48" s="1"/>
  <c r="N38" i="48"/>
  <c r="L38" i="48"/>
  <c r="N37" i="48"/>
  <c r="L37" i="48"/>
  <c r="K37" i="48"/>
  <c r="K38" i="48" s="1"/>
  <c r="J37" i="48"/>
  <c r="J38" i="48" s="1"/>
  <c r="G37" i="48"/>
  <c r="F37" i="48"/>
  <c r="D37" i="48"/>
  <c r="N36" i="48"/>
  <c r="L36" i="48"/>
  <c r="K36" i="48"/>
  <c r="J35" i="48"/>
  <c r="J36" i="48" s="1"/>
  <c r="E35" i="48"/>
  <c r="E36" i="48" s="1"/>
  <c r="N34" i="48"/>
  <c r="L34" i="48"/>
  <c r="K34" i="48"/>
  <c r="J33" i="48"/>
  <c r="J34" i="48" s="1"/>
  <c r="E33" i="48"/>
  <c r="O33" i="48" s="1"/>
  <c r="L32" i="48"/>
  <c r="K32" i="48"/>
  <c r="J31" i="48"/>
  <c r="J32" i="48" s="1"/>
  <c r="E31" i="48"/>
  <c r="O31" i="48" s="1"/>
  <c r="L30" i="48"/>
  <c r="L29" i="48"/>
  <c r="K29" i="48"/>
  <c r="K30" i="48" s="1"/>
  <c r="J29" i="48"/>
  <c r="J30" i="48" s="1"/>
  <c r="G29" i="48"/>
  <c r="F29" i="48"/>
  <c r="D29" i="48"/>
  <c r="B29" i="48"/>
  <c r="J28" i="48"/>
  <c r="O28" i="48" s="1"/>
  <c r="L27" i="48"/>
  <c r="K27" i="48"/>
  <c r="J26" i="48"/>
  <c r="J27" i="48" s="1"/>
  <c r="E26" i="48"/>
  <c r="O26" i="48" s="1"/>
  <c r="N25" i="48"/>
  <c r="N24" i="48"/>
  <c r="L24" i="48"/>
  <c r="L25" i="48" s="1"/>
  <c r="K24" i="48"/>
  <c r="K25" i="48" s="1"/>
  <c r="I24" i="48"/>
  <c r="G24" i="48"/>
  <c r="D24" i="48"/>
  <c r="J23" i="48"/>
  <c r="O23" i="48" s="1"/>
  <c r="K22" i="48"/>
  <c r="J21" i="48"/>
  <c r="J22" i="48" s="1"/>
  <c r="E21" i="48"/>
  <c r="O21" i="48" s="1"/>
  <c r="N20" i="48"/>
  <c r="L20" i="48"/>
  <c r="K20" i="48"/>
  <c r="J19" i="48"/>
  <c r="J24" i="48" s="1"/>
  <c r="J25" i="48" s="1"/>
  <c r="E19" i="48"/>
  <c r="E24" i="48" s="1"/>
  <c r="M18" i="48"/>
  <c r="L18" i="48"/>
  <c r="K18" i="48"/>
  <c r="N17" i="48"/>
  <c r="N18" i="48" s="1"/>
  <c r="M17" i="48"/>
  <c r="L17" i="48"/>
  <c r="K17" i="48"/>
  <c r="I17" i="48"/>
  <c r="H17" i="48"/>
  <c r="G17" i="48"/>
  <c r="F17" i="48"/>
  <c r="D17" i="48"/>
  <c r="C17" i="48"/>
  <c r="B17" i="48"/>
  <c r="N16" i="48"/>
  <c r="M16" i="48"/>
  <c r="L16" i="48"/>
  <c r="K16" i="48"/>
  <c r="J15" i="48"/>
  <c r="J16" i="48" s="1"/>
  <c r="E15" i="48"/>
  <c r="E16" i="48" s="1"/>
  <c r="N14" i="48"/>
  <c r="M14" i="48"/>
  <c r="L14" i="48"/>
  <c r="K14" i="48"/>
  <c r="J13" i="48"/>
  <c r="J14" i="48" s="1"/>
  <c r="E13" i="48"/>
  <c r="E17" i="48" s="1"/>
  <c r="D12" i="48"/>
  <c r="N11" i="48"/>
  <c r="N12" i="48" s="1"/>
  <c r="M11" i="48"/>
  <c r="M12" i="48" s="1"/>
  <c r="L11" i="48"/>
  <c r="L12" i="48" s="1"/>
  <c r="K11" i="48"/>
  <c r="K12" i="48" s="1"/>
  <c r="J11" i="48"/>
  <c r="J12" i="48" s="1"/>
  <c r="I11" i="48"/>
  <c r="H11" i="48"/>
  <c r="G11" i="48"/>
  <c r="F11" i="48"/>
  <c r="D11" i="48"/>
  <c r="C11" i="48"/>
  <c r="C12" i="48" s="1"/>
  <c r="B11" i="48"/>
  <c r="B12" i="48" s="1"/>
  <c r="J10" i="48"/>
  <c r="E10" i="48"/>
  <c r="O10" i="48" s="1"/>
  <c r="J9" i="48"/>
  <c r="E9" i="48"/>
  <c r="O9" i="48" s="1"/>
  <c r="J8" i="48"/>
  <c r="O8" i="48" s="1"/>
  <c r="E8" i="48"/>
  <c r="J7" i="48"/>
  <c r="E7" i="48"/>
  <c r="O7" i="48" s="1"/>
  <c r="E5" i="48"/>
  <c r="O5" i="48" s="1"/>
  <c r="O42" i="48" s="1"/>
  <c r="L44" i="47"/>
  <c r="J44" i="47"/>
  <c r="J43" i="47"/>
  <c r="O43" i="47" s="1"/>
  <c r="O44" i="47" s="1"/>
  <c r="L42" i="47"/>
  <c r="K42" i="47"/>
  <c r="O41" i="47"/>
  <c r="O42" i="47" s="1"/>
  <c r="J41" i="47"/>
  <c r="J42" i="47" s="1"/>
  <c r="N40" i="47"/>
  <c r="L40" i="47"/>
  <c r="K40" i="47"/>
  <c r="J40" i="47"/>
  <c r="E40" i="47"/>
  <c r="O39" i="47"/>
  <c r="O40" i="47" s="1"/>
  <c r="J39" i="47"/>
  <c r="E39" i="47"/>
  <c r="N38" i="47"/>
  <c r="K38" i="47"/>
  <c r="N37" i="47"/>
  <c r="L37" i="47"/>
  <c r="L38" i="47" s="1"/>
  <c r="K37" i="47"/>
  <c r="G37" i="47"/>
  <c r="F37" i="47"/>
  <c r="E37" i="47"/>
  <c r="E38" i="47" s="1"/>
  <c r="D37" i="47"/>
  <c r="N36" i="47"/>
  <c r="L36" i="47"/>
  <c r="K36" i="47"/>
  <c r="J36" i="47"/>
  <c r="E36" i="47"/>
  <c r="O35" i="47"/>
  <c r="O36" i="47" s="1"/>
  <c r="J35" i="47"/>
  <c r="E35" i="47"/>
  <c r="N34" i="47"/>
  <c r="L34" i="47"/>
  <c r="K34" i="47"/>
  <c r="J34" i="47"/>
  <c r="E34" i="47"/>
  <c r="O33" i="47"/>
  <c r="O34" i="47" s="1"/>
  <c r="J33" i="47"/>
  <c r="E33" i="47"/>
  <c r="L32" i="47"/>
  <c r="K32" i="47"/>
  <c r="J32" i="47"/>
  <c r="E32" i="47"/>
  <c r="O31" i="47"/>
  <c r="O32" i="47" s="1"/>
  <c r="J31" i="47"/>
  <c r="J37" i="47" s="1"/>
  <c r="J38" i="47" s="1"/>
  <c r="E31" i="47"/>
  <c r="K30" i="47"/>
  <c r="E30" i="47"/>
  <c r="L29" i="47"/>
  <c r="L30" i="47" s="1"/>
  <c r="K29" i="47"/>
  <c r="J29" i="47"/>
  <c r="J30" i="47" s="1"/>
  <c r="G29" i="47"/>
  <c r="F29" i="47"/>
  <c r="E29" i="47"/>
  <c r="D29" i="47"/>
  <c r="B29" i="47"/>
  <c r="O28" i="47"/>
  <c r="J28" i="47"/>
  <c r="L27" i="47"/>
  <c r="K27" i="47"/>
  <c r="J27" i="47"/>
  <c r="E27" i="47"/>
  <c r="O26" i="47"/>
  <c r="O29" i="47" s="1"/>
  <c r="O30" i="47" s="1"/>
  <c r="J26" i="47"/>
  <c r="E26" i="47"/>
  <c r="L25" i="47"/>
  <c r="K25" i="47"/>
  <c r="N24" i="47"/>
  <c r="N25" i="47" s="1"/>
  <c r="L24" i="47"/>
  <c r="K24" i="47"/>
  <c r="J24" i="47"/>
  <c r="J25" i="47" s="1"/>
  <c r="I24" i="47"/>
  <c r="G24" i="47"/>
  <c r="E24" i="47"/>
  <c r="E25" i="47" s="1"/>
  <c r="D24" i="47"/>
  <c r="J23" i="47"/>
  <c r="O23" i="47" s="1"/>
  <c r="K22" i="47"/>
  <c r="J22" i="47"/>
  <c r="E22" i="47"/>
  <c r="O21" i="47"/>
  <c r="O22" i="47" s="1"/>
  <c r="J21" i="47"/>
  <c r="E21" i="47"/>
  <c r="N20" i="47"/>
  <c r="L20" i="47"/>
  <c r="K20" i="47"/>
  <c r="J20" i="47"/>
  <c r="E20" i="47"/>
  <c r="J19" i="47"/>
  <c r="E19" i="47"/>
  <c r="O19" i="47" s="1"/>
  <c r="O20" i="47" s="1"/>
  <c r="N18" i="47"/>
  <c r="L18" i="47"/>
  <c r="N17" i="47"/>
  <c r="M17" i="47"/>
  <c r="M18" i="47" s="1"/>
  <c r="L17" i="47"/>
  <c r="K17" i="47"/>
  <c r="K18" i="47" s="1"/>
  <c r="J17" i="47"/>
  <c r="J18" i="47" s="1"/>
  <c r="I17" i="47"/>
  <c r="H17" i="47"/>
  <c r="G17" i="47"/>
  <c r="F17" i="47"/>
  <c r="E17" i="47"/>
  <c r="E18" i="47" s="1"/>
  <c r="D17" i="47"/>
  <c r="C17" i="47"/>
  <c r="B17" i="47"/>
  <c r="N16" i="47"/>
  <c r="M16" i="47"/>
  <c r="L16" i="47"/>
  <c r="K16" i="47"/>
  <c r="J16" i="47"/>
  <c r="E16" i="47"/>
  <c r="O15" i="47"/>
  <c r="O16" i="47" s="1"/>
  <c r="J15" i="47"/>
  <c r="E15" i="47"/>
  <c r="N14" i="47"/>
  <c r="M14" i="47"/>
  <c r="L14" i="47"/>
  <c r="K14" i="47"/>
  <c r="J14" i="47"/>
  <c r="J13" i="47"/>
  <c r="E13" i="47"/>
  <c r="O13" i="47" s="1"/>
  <c r="O14" i="47" s="1"/>
  <c r="M12" i="47"/>
  <c r="L12" i="47"/>
  <c r="C12" i="47"/>
  <c r="B12" i="47"/>
  <c r="N11" i="47"/>
  <c r="N12" i="47" s="1"/>
  <c r="M11" i="47"/>
  <c r="L11" i="47"/>
  <c r="K11" i="47"/>
  <c r="K12" i="47" s="1"/>
  <c r="I11" i="47"/>
  <c r="H11" i="47"/>
  <c r="G11" i="47"/>
  <c r="F11" i="47"/>
  <c r="D11" i="47"/>
  <c r="D12" i="47" s="1"/>
  <c r="C11" i="47"/>
  <c r="B11" i="47"/>
  <c r="O10" i="47"/>
  <c r="J10" i="47"/>
  <c r="E10" i="47"/>
  <c r="O9" i="47"/>
  <c r="J9" i="47"/>
  <c r="J11" i="47" s="1"/>
  <c r="J12" i="47" s="1"/>
  <c r="E9" i="47"/>
  <c r="E11" i="47" s="1"/>
  <c r="J8" i="47"/>
  <c r="E8" i="47"/>
  <c r="O8" i="47" s="1"/>
  <c r="J7" i="47"/>
  <c r="E7" i="47"/>
  <c r="O7" i="47" s="1"/>
  <c r="O5" i="47"/>
  <c r="E5" i="47"/>
  <c r="E14" i="47" s="1"/>
  <c r="L44" i="46"/>
  <c r="J44" i="46"/>
  <c r="O43" i="46"/>
  <c r="O44" i="46" s="1"/>
  <c r="J43" i="46"/>
  <c r="L42" i="46"/>
  <c r="K42" i="46"/>
  <c r="J41" i="46"/>
  <c r="J42" i="46" s="1"/>
  <c r="N40" i="46"/>
  <c r="L40" i="46"/>
  <c r="K40" i="46"/>
  <c r="J40" i="46"/>
  <c r="J39" i="46"/>
  <c r="E39" i="46"/>
  <c r="E40" i="46" s="1"/>
  <c r="L38" i="46"/>
  <c r="K38" i="46"/>
  <c r="N37" i="46"/>
  <c r="N38" i="46" s="1"/>
  <c r="L37" i="46"/>
  <c r="K37" i="46"/>
  <c r="G37" i="46"/>
  <c r="F37" i="46"/>
  <c r="D37" i="46"/>
  <c r="N36" i="46"/>
  <c r="L36" i="46"/>
  <c r="K36" i="46"/>
  <c r="J35" i="46"/>
  <c r="J36" i="46" s="1"/>
  <c r="E35" i="46"/>
  <c r="E36" i="46" s="1"/>
  <c r="N34" i="46"/>
  <c r="L34" i="46"/>
  <c r="K34" i="46"/>
  <c r="E34" i="46"/>
  <c r="J33" i="46"/>
  <c r="J34" i="46" s="1"/>
  <c r="E33" i="46"/>
  <c r="L32" i="46"/>
  <c r="K32" i="46"/>
  <c r="J31" i="46"/>
  <c r="J32" i="46" s="1"/>
  <c r="E31" i="46"/>
  <c r="E37" i="46" s="1"/>
  <c r="K30" i="46"/>
  <c r="L29" i="46"/>
  <c r="L30" i="46" s="1"/>
  <c r="K29" i="46"/>
  <c r="G29" i="46"/>
  <c r="F29" i="46"/>
  <c r="D29" i="46"/>
  <c r="B29" i="46"/>
  <c r="J28" i="46"/>
  <c r="O28" i="46" s="1"/>
  <c r="L27" i="46"/>
  <c r="K27" i="46"/>
  <c r="E27" i="46"/>
  <c r="J26" i="46"/>
  <c r="J27" i="46" s="1"/>
  <c r="E26" i="46"/>
  <c r="E29" i="46" s="1"/>
  <c r="E30" i="46" s="1"/>
  <c r="L25" i="46"/>
  <c r="N24" i="46"/>
  <c r="N25" i="46" s="1"/>
  <c r="L24" i="46"/>
  <c r="K24" i="46"/>
  <c r="K25" i="46" s="1"/>
  <c r="J24" i="46"/>
  <c r="J25" i="46" s="1"/>
  <c r="I24" i="46"/>
  <c r="G24" i="46"/>
  <c r="D24" i="46"/>
  <c r="J23" i="46"/>
  <c r="O23" i="46" s="1"/>
  <c r="K22" i="46"/>
  <c r="J21" i="46"/>
  <c r="J22" i="46" s="1"/>
  <c r="N20" i="46"/>
  <c r="L20" i="46"/>
  <c r="K20" i="46"/>
  <c r="J19" i="46"/>
  <c r="J20" i="46" s="1"/>
  <c r="E19" i="46"/>
  <c r="E20" i="46" s="1"/>
  <c r="N18" i="46"/>
  <c r="L18" i="46"/>
  <c r="N17" i="46"/>
  <c r="M17" i="46"/>
  <c r="M18" i="46" s="1"/>
  <c r="L17" i="46"/>
  <c r="K17" i="46"/>
  <c r="K18" i="46" s="1"/>
  <c r="I17" i="46"/>
  <c r="H17" i="46"/>
  <c r="G17" i="46"/>
  <c r="F17" i="46"/>
  <c r="D17" i="46"/>
  <c r="C17" i="46"/>
  <c r="B17" i="46"/>
  <c r="N16" i="46"/>
  <c r="M16" i="46"/>
  <c r="L16" i="46"/>
  <c r="K16" i="46"/>
  <c r="J16" i="46"/>
  <c r="E16" i="46"/>
  <c r="J15" i="46"/>
  <c r="E15" i="46"/>
  <c r="N14" i="46"/>
  <c r="M14" i="46"/>
  <c r="L14" i="46"/>
  <c r="K14" i="46"/>
  <c r="J13" i="46"/>
  <c r="J17" i="46" s="1"/>
  <c r="J18" i="46" s="1"/>
  <c r="E13" i="46"/>
  <c r="E17" i="46" s="1"/>
  <c r="N11" i="46"/>
  <c r="N12" i="46" s="1"/>
  <c r="M11" i="46"/>
  <c r="M12" i="46" s="1"/>
  <c r="L11" i="46"/>
  <c r="L12" i="46" s="1"/>
  <c r="K11" i="46"/>
  <c r="K12" i="46" s="1"/>
  <c r="I11" i="46"/>
  <c r="H11" i="46"/>
  <c r="G11" i="46"/>
  <c r="F11" i="46"/>
  <c r="D11" i="46"/>
  <c r="C11" i="46"/>
  <c r="B11" i="46"/>
  <c r="J10" i="46"/>
  <c r="E10" i="46"/>
  <c r="J9" i="46"/>
  <c r="J11" i="46" s="1"/>
  <c r="J12" i="46" s="1"/>
  <c r="E9" i="46"/>
  <c r="J8" i="46"/>
  <c r="E8" i="46"/>
  <c r="O8" i="46" s="1"/>
  <c r="J7" i="46"/>
  <c r="O7" i="46" s="1"/>
  <c r="E7" i="46"/>
  <c r="O5" i="46"/>
  <c r="E27" i="49" l="1"/>
  <c r="O26" i="49"/>
  <c r="O27" i="49" s="1"/>
  <c r="O11" i="49"/>
  <c r="O12" i="49" s="1"/>
  <c r="J13" i="49"/>
  <c r="J14" i="49" s="1"/>
  <c r="O19" i="49"/>
  <c r="O20" i="49" s="1"/>
  <c r="O15" i="49"/>
  <c r="O16" i="49" s="1"/>
  <c r="O21" i="49"/>
  <c r="O22" i="49" s="1"/>
  <c r="J16" i="49"/>
  <c r="O17" i="49"/>
  <c r="O18" i="49" s="1"/>
  <c r="E22" i="49"/>
  <c r="O23" i="49"/>
  <c r="O24" i="49" s="1"/>
  <c r="O28" i="49"/>
  <c r="O33" i="49"/>
  <c r="O34" i="49" s="1"/>
  <c r="O35" i="49"/>
  <c r="O36" i="49" s="1"/>
  <c r="E18" i="49"/>
  <c r="E24" i="49"/>
  <c r="E29" i="49"/>
  <c r="E34" i="49"/>
  <c r="O37" i="49"/>
  <c r="O38" i="49" s="1"/>
  <c r="E39" i="49"/>
  <c r="O41" i="49"/>
  <c r="O42" i="49" s="1"/>
  <c r="E25" i="48"/>
  <c r="O24" i="48"/>
  <c r="O25" i="48" s="1"/>
  <c r="O29" i="48"/>
  <c r="O30" i="48" s="1"/>
  <c r="O27" i="48"/>
  <c r="O34" i="48"/>
  <c r="O22" i="48"/>
  <c r="O32" i="48"/>
  <c r="O17" i="48"/>
  <c r="O18" i="48" s="1"/>
  <c r="E18" i="48"/>
  <c r="O13" i="48"/>
  <c r="O14" i="48" s="1"/>
  <c r="E11" i="48"/>
  <c r="E14" i="48"/>
  <c r="O19" i="48"/>
  <c r="O20" i="48" s="1"/>
  <c r="O43" i="48"/>
  <c r="O44" i="48" s="1"/>
  <c r="O15" i="48"/>
  <c r="O16" i="48" s="1"/>
  <c r="J17" i="48"/>
  <c r="J18" i="48" s="1"/>
  <c r="J20" i="48"/>
  <c r="E22" i="48"/>
  <c r="E27" i="48"/>
  <c r="E32" i="48"/>
  <c r="E34" i="48"/>
  <c r="O35" i="48"/>
  <c r="O36" i="48" s="1"/>
  <c r="E37" i="48"/>
  <c r="O39" i="48"/>
  <c r="O40" i="48" s="1"/>
  <c r="E29" i="48"/>
  <c r="E30" i="48" s="1"/>
  <c r="E20" i="48"/>
  <c r="O11" i="47"/>
  <c r="O12" i="47" s="1"/>
  <c r="E12" i="47"/>
  <c r="O27" i="47"/>
  <c r="O17" i="47"/>
  <c r="O18" i="47" s="1"/>
  <c r="O24" i="47"/>
  <c r="O25" i="47" s="1"/>
  <c r="O37" i="47"/>
  <c r="O38" i="47" s="1"/>
  <c r="O15" i="46"/>
  <c r="O16" i="46" s="1"/>
  <c r="O31" i="46"/>
  <c r="O32" i="46" s="1"/>
  <c r="E11" i="46"/>
  <c r="E32" i="46"/>
  <c r="O10" i="46"/>
  <c r="O11" i="46"/>
  <c r="O12" i="46" s="1"/>
  <c r="E12" i="46"/>
  <c r="O17" i="46"/>
  <c r="O18" i="46" s="1"/>
  <c r="E18" i="46"/>
  <c r="E38" i="46"/>
  <c r="O33" i="46"/>
  <c r="O34" i="46" s="1"/>
  <c r="J37" i="46"/>
  <c r="J38" i="46" s="1"/>
  <c r="O13" i="46"/>
  <c r="O14" i="46" s="1"/>
  <c r="E24" i="46"/>
  <c r="O26" i="46"/>
  <c r="O9" i="46"/>
  <c r="E14" i="46"/>
  <c r="O19" i="46"/>
  <c r="O20" i="46" s="1"/>
  <c r="O21" i="46"/>
  <c r="O22" i="46" s="1"/>
  <c r="J29" i="46"/>
  <c r="J30" i="46" s="1"/>
  <c r="O35" i="46"/>
  <c r="O36" i="46" s="1"/>
  <c r="O39" i="46"/>
  <c r="O40" i="46" s="1"/>
  <c r="O41" i="46"/>
  <c r="O42" i="46" s="1"/>
  <c r="J14" i="46"/>
  <c r="L42" i="45"/>
  <c r="J41" i="45"/>
  <c r="J42" i="45" s="1"/>
  <c r="L40" i="45"/>
  <c r="K40" i="45"/>
  <c r="J39" i="45"/>
  <c r="J40" i="45" s="1"/>
  <c r="N38" i="45"/>
  <c r="L38" i="45"/>
  <c r="K38" i="45"/>
  <c r="J37" i="45"/>
  <c r="J38" i="45" s="1"/>
  <c r="E37" i="45"/>
  <c r="E38" i="45" s="1"/>
  <c r="N35" i="45"/>
  <c r="N36" i="45" s="1"/>
  <c r="L35" i="45"/>
  <c r="L36" i="45" s="1"/>
  <c r="K35" i="45"/>
  <c r="K36" i="45" s="1"/>
  <c r="G35" i="45"/>
  <c r="F35" i="45"/>
  <c r="D35" i="45"/>
  <c r="N34" i="45"/>
  <c r="L34" i="45"/>
  <c r="K34" i="45"/>
  <c r="J33" i="45"/>
  <c r="J34" i="45" s="1"/>
  <c r="E33" i="45"/>
  <c r="E34" i="45" s="1"/>
  <c r="N32" i="45"/>
  <c r="L32" i="45"/>
  <c r="K32" i="45"/>
  <c r="J31" i="45"/>
  <c r="J32" i="45" s="1"/>
  <c r="E31" i="45"/>
  <c r="E32" i="45" s="1"/>
  <c r="L30" i="45"/>
  <c r="K30" i="45"/>
  <c r="J29" i="45"/>
  <c r="J30" i="45" s="1"/>
  <c r="E29" i="45"/>
  <c r="E30" i="45" s="1"/>
  <c r="L27" i="45"/>
  <c r="L28" i="45" s="1"/>
  <c r="K27" i="45"/>
  <c r="K28" i="45" s="1"/>
  <c r="G27" i="45"/>
  <c r="F27" i="45"/>
  <c r="D27" i="45"/>
  <c r="B27" i="45"/>
  <c r="J26" i="45"/>
  <c r="O26" i="45" s="1"/>
  <c r="L25" i="45"/>
  <c r="K25" i="45"/>
  <c r="J24" i="45"/>
  <c r="J25" i="45" s="1"/>
  <c r="E24" i="45"/>
  <c r="E27" i="45" s="1"/>
  <c r="E28" i="45" s="1"/>
  <c r="N22" i="45"/>
  <c r="N23" i="45" s="1"/>
  <c r="L22" i="45"/>
  <c r="L23" i="45" s="1"/>
  <c r="K22" i="45"/>
  <c r="K23" i="45" s="1"/>
  <c r="I22" i="45"/>
  <c r="G22" i="45"/>
  <c r="D22" i="45"/>
  <c r="J21" i="45"/>
  <c r="O21" i="45" s="1"/>
  <c r="K20" i="45"/>
  <c r="J19" i="45"/>
  <c r="J20" i="45" s="1"/>
  <c r="N18" i="45"/>
  <c r="L18" i="45"/>
  <c r="K18" i="45"/>
  <c r="J18" i="45"/>
  <c r="J17" i="45"/>
  <c r="E17" i="45"/>
  <c r="E18" i="45" s="1"/>
  <c r="N15" i="45"/>
  <c r="N16" i="45" s="1"/>
  <c r="M15" i="45"/>
  <c r="M16" i="45" s="1"/>
  <c r="L15" i="45"/>
  <c r="L16" i="45" s="1"/>
  <c r="K15" i="45"/>
  <c r="K16" i="45" s="1"/>
  <c r="I15" i="45"/>
  <c r="H15" i="45"/>
  <c r="G15" i="45"/>
  <c r="F15" i="45"/>
  <c r="D15" i="45"/>
  <c r="C15" i="45"/>
  <c r="B15" i="45"/>
  <c r="N14" i="45"/>
  <c r="M14" i="45"/>
  <c r="L14" i="45"/>
  <c r="K14" i="45"/>
  <c r="J13" i="45"/>
  <c r="J14" i="45" s="1"/>
  <c r="E13" i="45"/>
  <c r="N12" i="45"/>
  <c r="L12" i="45"/>
  <c r="K12" i="45"/>
  <c r="J11" i="45"/>
  <c r="J15" i="45" s="1"/>
  <c r="J16" i="45" s="1"/>
  <c r="E11" i="45"/>
  <c r="E12" i="45" s="1"/>
  <c r="N9" i="45"/>
  <c r="N10" i="45" s="1"/>
  <c r="M9" i="45"/>
  <c r="M10" i="45" s="1"/>
  <c r="L9" i="45"/>
  <c r="L10" i="45" s="1"/>
  <c r="K9" i="45"/>
  <c r="K10" i="45" s="1"/>
  <c r="I9" i="45"/>
  <c r="H9" i="45"/>
  <c r="G9" i="45"/>
  <c r="F9" i="45"/>
  <c r="D9" i="45"/>
  <c r="C9" i="45"/>
  <c r="B9" i="45"/>
  <c r="J8" i="45"/>
  <c r="E8" i="45"/>
  <c r="J7" i="45"/>
  <c r="E7" i="45"/>
  <c r="J6" i="45"/>
  <c r="E6" i="45"/>
  <c r="J5" i="45"/>
  <c r="E5" i="45"/>
  <c r="O3" i="45"/>
  <c r="E40" i="49" l="1"/>
  <c r="O39" i="49"/>
  <c r="O40" i="49" s="1"/>
  <c r="O29" i="49"/>
  <c r="O31" i="49"/>
  <c r="O32" i="49" s="1"/>
  <c r="O13" i="49"/>
  <c r="O14" i="49" s="1"/>
  <c r="O37" i="48"/>
  <c r="O38" i="48" s="1"/>
  <c r="E38" i="48"/>
  <c r="O11" i="48"/>
  <c r="O12" i="48" s="1"/>
  <c r="E12" i="48"/>
  <c r="E25" i="46"/>
  <c r="O24" i="46"/>
  <c r="O25" i="46" s="1"/>
  <c r="O29" i="46"/>
  <c r="O30" i="46" s="1"/>
  <c r="O27" i="46"/>
  <c r="O37" i="46"/>
  <c r="O38" i="46" s="1"/>
  <c r="J12" i="45"/>
  <c r="O13" i="45"/>
  <c r="O14" i="45" s="1"/>
  <c r="O6" i="45"/>
  <c r="E35" i="45"/>
  <c r="J22" i="45"/>
  <c r="J23" i="45" s="1"/>
  <c r="O5" i="45"/>
  <c r="O7" i="45"/>
  <c r="O41" i="45"/>
  <c r="O42" i="45" s="1"/>
  <c r="J9" i="45"/>
  <c r="J10" i="45" s="1"/>
  <c r="E14" i="45"/>
  <c r="E25" i="45"/>
  <c r="O8" i="45"/>
  <c r="E36" i="45"/>
  <c r="O29" i="45"/>
  <c r="O30" i="45" s="1"/>
  <c r="O31" i="45"/>
  <c r="O32" i="45" s="1"/>
  <c r="E9" i="45"/>
  <c r="O11" i="45"/>
  <c r="O12" i="45" s="1"/>
  <c r="E15" i="45"/>
  <c r="O17" i="45"/>
  <c r="O18" i="45" s="1"/>
  <c r="O19" i="45"/>
  <c r="O20" i="45" s="1"/>
  <c r="J27" i="45"/>
  <c r="J28" i="45" s="1"/>
  <c r="O33" i="45"/>
  <c r="O34" i="45" s="1"/>
  <c r="O37" i="45"/>
  <c r="O38" i="45" s="1"/>
  <c r="O39" i="45"/>
  <c r="O40" i="45" s="1"/>
  <c r="E22" i="45"/>
  <c r="O24" i="45"/>
  <c r="J35" i="45"/>
  <c r="J36" i="45" s="1"/>
  <c r="L43" i="44"/>
  <c r="J42" i="44"/>
  <c r="J43" i="44" s="1"/>
  <c r="L41" i="44"/>
  <c r="K41" i="44"/>
  <c r="J40" i="44"/>
  <c r="J41" i="44" s="1"/>
  <c r="N39" i="44"/>
  <c r="L39" i="44"/>
  <c r="K39" i="44"/>
  <c r="J38" i="44"/>
  <c r="J39" i="44" s="1"/>
  <c r="E38" i="44"/>
  <c r="E39" i="44" s="1"/>
  <c r="N37" i="44"/>
  <c r="N36" i="44"/>
  <c r="L36" i="44"/>
  <c r="L37" i="44" s="1"/>
  <c r="K36" i="44"/>
  <c r="K37" i="44" s="1"/>
  <c r="G36" i="44"/>
  <c r="F36" i="44"/>
  <c r="D36" i="44"/>
  <c r="N35" i="44"/>
  <c r="L35" i="44"/>
  <c r="K35" i="44"/>
  <c r="J34" i="44"/>
  <c r="E34" i="44"/>
  <c r="E35" i="44" s="1"/>
  <c r="N33" i="44"/>
  <c r="L33" i="44"/>
  <c r="K33" i="44"/>
  <c r="J32" i="44"/>
  <c r="J33" i="44" s="1"/>
  <c r="E32" i="44"/>
  <c r="E33" i="44" s="1"/>
  <c r="N31" i="44"/>
  <c r="L31" i="44"/>
  <c r="K31" i="44"/>
  <c r="J30" i="44"/>
  <c r="J31" i="44" s="1"/>
  <c r="E30" i="44"/>
  <c r="L28" i="44"/>
  <c r="L29" i="44" s="1"/>
  <c r="K28" i="44"/>
  <c r="G28" i="44"/>
  <c r="F28" i="44"/>
  <c r="D28" i="44"/>
  <c r="B28" i="44"/>
  <c r="J27" i="44"/>
  <c r="L26" i="44"/>
  <c r="K26" i="44"/>
  <c r="J25" i="44"/>
  <c r="J26" i="44" s="1"/>
  <c r="E25" i="44"/>
  <c r="E28" i="44" s="1"/>
  <c r="E29" i="44" s="1"/>
  <c r="N23" i="44"/>
  <c r="N24" i="44" s="1"/>
  <c r="L23" i="44"/>
  <c r="L24" i="44" s="1"/>
  <c r="K23" i="44"/>
  <c r="K24" i="44" s="1"/>
  <c r="I23" i="44"/>
  <c r="G23" i="44"/>
  <c r="D23" i="44"/>
  <c r="O22" i="44"/>
  <c r="J22" i="44"/>
  <c r="N21" i="44"/>
  <c r="K21" i="44"/>
  <c r="J21" i="44"/>
  <c r="J20" i="44"/>
  <c r="O20" i="44" s="1"/>
  <c r="N19" i="44"/>
  <c r="L19" i="44"/>
  <c r="K19" i="44"/>
  <c r="J19" i="44"/>
  <c r="J18" i="44"/>
  <c r="E18" i="44"/>
  <c r="E19" i="44" s="1"/>
  <c r="N17" i="44"/>
  <c r="M16" i="44"/>
  <c r="M17" i="44" s="1"/>
  <c r="L16" i="44"/>
  <c r="L17" i="44" s="1"/>
  <c r="K16" i="44"/>
  <c r="K17" i="44" s="1"/>
  <c r="I16" i="44"/>
  <c r="H16" i="44"/>
  <c r="G16" i="44"/>
  <c r="F16" i="44"/>
  <c r="E16" i="44"/>
  <c r="E17" i="44" s="1"/>
  <c r="D16" i="44"/>
  <c r="C16" i="44"/>
  <c r="B16" i="44"/>
  <c r="N15" i="44"/>
  <c r="M15" i="44"/>
  <c r="L15" i="44"/>
  <c r="K15" i="44"/>
  <c r="O14" i="44"/>
  <c r="O15" i="44" s="1"/>
  <c r="J14" i="44"/>
  <c r="J15" i="44" s="1"/>
  <c r="E14" i="44"/>
  <c r="E15" i="44" s="1"/>
  <c r="N13" i="44"/>
  <c r="L13" i="44"/>
  <c r="K13" i="44"/>
  <c r="J12" i="44"/>
  <c r="E12" i="44"/>
  <c r="N10" i="44"/>
  <c r="N11" i="44" s="1"/>
  <c r="M10" i="44"/>
  <c r="M11" i="44" s="1"/>
  <c r="L10" i="44"/>
  <c r="L11" i="44" s="1"/>
  <c r="K10" i="44"/>
  <c r="K11" i="44" s="1"/>
  <c r="I10" i="44"/>
  <c r="H10" i="44"/>
  <c r="G10" i="44"/>
  <c r="F10" i="44"/>
  <c r="D10" i="44"/>
  <c r="C10" i="44"/>
  <c r="B10" i="44"/>
  <c r="J9" i="44"/>
  <c r="E9" i="44"/>
  <c r="J8" i="44"/>
  <c r="E8" i="44"/>
  <c r="J7" i="44"/>
  <c r="E7" i="44"/>
  <c r="J6" i="44"/>
  <c r="E6" i="44"/>
  <c r="O4" i="44"/>
  <c r="L42" i="43"/>
  <c r="J41" i="43"/>
  <c r="L40" i="43"/>
  <c r="K40" i="43"/>
  <c r="J39" i="43"/>
  <c r="L38" i="43"/>
  <c r="K38" i="43"/>
  <c r="J37" i="43"/>
  <c r="J38" i="43" s="1"/>
  <c r="E37" i="43"/>
  <c r="L35" i="43"/>
  <c r="L36" i="43" s="1"/>
  <c r="K35" i="43"/>
  <c r="K36" i="43" s="1"/>
  <c r="G35" i="43"/>
  <c r="F35" i="43"/>
  <c r="D35" i="43"/>
  <c r="L34" i="43"/>
  <c r="K34" i="43"/>
  <c r="J33" i="43"/>
  <c r="E33" i="43"/>
  <c r="E34" i="43" s="1"/>
  <c r="L32" i="43"/>
  <c r="K32" i="43"/>
  <c r="J31" i="43"/>
  <c r="J32" i="43" s="1"/>
  <c r="E31" i="43"/>
  <c r="E32" i="43" s="1"/>
  <c r="L30" i="43"/>
  <c r="K30" i="43"/>
  <c r="J29" i="43"/>
  <c r="J30" i="43" s="1"/>
  <c r="E29" i="43"/>
  <c r="L27" i="43"/>
  <c r="L28" i="43" s="1"/>
  <c r="K27" i="43"/>
  <c r="K28" i="43" s="1"/>
  <c r="G27" i="43"/>
  <c r="F27" i="43"/>
  <c r="D27" i="43"/>
  <c r="B27" i="43"/>
  <c r="J26" i="43"/>
  <c r="N26" i="43" s="1"/>
  <c r="L25" i="43"/>
  <c r="K25" i="43"/>
  <c r="J24" i="43"/>
  <c r="E24" i="43"/>
  <c r="L22" i="43"/>
  <c r="L23" i="43" s="1"/>
  <c r="K22" i="43"/>
  <c r="K23" i="43"/>
  <c r="I22" i="43"/>
  <c r="G22" i="43"/>
  <c r="D22" i="43"/>
  <c r="J21" i="43"/>
  <c r="N21" i="43" s="1"/>
  <c r="K20" i="43"/>
  <c r="J19" i="43"/>
  <c r="N19" i="43" s="1"/>
  <c r="L18" i="43"/>
  <c r="K18" i="43"/>
  <c r="J17" i="43"/>
  <c r="E17" i="43"/>
  <c r="E18" i="43"/>
  <c r="M15" i="43"/>
  <c r="M16" i="43"/>
  <c r="L15" i="43"/>
  <c r="L16" i="43" s="1"/>
  <c r="K15" i="43"/>
  <c r="K16" i="43" s="1"/>
  <c r="I15" i="43"/>
  <c r="H15" i="43"/>
  <c r="G15" i="43"/>
  <c r="F15" i="43"/>
  <c r="D15" i="43"/>
  <c r="C15" i="43"/>
  <c r="B15" i="43"/>
  <c r="M14" i="43"/>
  <c r="L14" i="43"/>
  <c r="K14" i="43"/>
  <c r="J13" i="43"/>
  <c r="E13" i="43"/>
  <c r="E14" i="43" s="1"/>
  <c r="L12" i="43"/>
  <c r="K12" i="43"/>
  <c r="J11" i="43"/>
  <c r="E11" i="43"/>
  <c r="E12" i="43" s="1"/>
  <c r="M9" i="43"/>
  <c r="M10" i="43" s="1"/>
  <c r="L9" i="43"/>
  <c r="L10" i="43" s="1"/>
  <c r="K9" i="43"/>
  <c r="K10" i="43" s="1"/>
  <c r="I9" i="43"/>
  <c r="H9" i="43"/>
  <c r="G9" i="43"/>
  <c r="F9" i="43"/>
  <c r="D9" i="43"/>
  <c r="C9" i="43"/>
  <c r="B9" i="43"/>
  <c r="J8" i="43"/>
  <c r="E8" i="43"/>
  <c r="N8" i="43" s="1"/>
  <c r="J7" i="43"/>
  <c r="E7" i="43"/>
  <c r="E9" i="43" s="1"/>
  <c r="E10" i="43" s="1"/>
  <c r="J6" i="43"/>
  <c r="E6" i="43"/>
  <c r="J5" i="43"/>
  <c r="N5" i="43" s="1"/>
  <c r="E5" i="43"/>
  <c r="N3" i="43"/>
  <c r="N29" i="43"/>
  <c r="N30" i="43" s="1"/>
  <c r="L41" i="42"/>
  <c r="J40" i="42"/>
  <c r="J41" i="42" s="1"/>
  <c r="L39" i="42"/>
  <c r="K39" i="42"/>
  <c r="J38" i="42"/>
  <c r="J39" i="42"/>
  <c r="L37" i="42"/>
  <c r="K37" i="42"/>
  <c r="J36" i="42"/>
  <c r="E36" i="42"/>
  <c r="N36" i="42" s="1"/>
  <c r="L34" i="42"/>
  <c r="L35" i="42" s="1"/>
  <c r="K34" i="42"/>
  <c r="K35" i="42" s="1"/>
  <c r="G34" i="42"/>
  <c r="F34" i="42"/>
  <c r="D34" i="42"/>
  <c r="L33" i="42"/>
  <c r="K33" i="42"/>
  <c r="J32" i="42"/>
  <c r="J33" i="42" s="1"/>
  <c r="E32" i="42"/>
  <c r="E33" i="42" s="1"/>
  <c r="L31" i="42"/>
  <c r="K31" i="42"/>
  <c r="J30" i="42"/>
  <c r="J31" i="42" s="1"/>
  <c r="E30" i="42"/>
  <c r="E31" i="42" s="1"/>
  <c r="L29" i="42"/>
  <c r="K29" i="42"/>
  <c r="J28" i="42"/>
  <c r="E28" i="42"/>
  <c r="E29" i="42" s="1"/>
  <c r="L26" i="42"/>
  <c r="L27" i="42" s="1"/>
  <c r="K26" i="42"/>
  <c r="K27" i="42" s="1"/>
  <c r="G26" i="42"/>
  <c r="F26" i="42"/>
  <c r="D26" i="42"/>
  <c r="B26" i="42"/>
  <c r="J25" i="42"/>
  <c r="N25" i="42" s="1"/>
  <c r="L24" i="42"/>
  <c r="K24" i="42"/>
  <c r="J23" i="42"/>
  <c r="E23" i="42"/>
  <c r="E24" i="42" s="1"/>
  <c r="E26" i="42"/>
  <c r="E27" i="42" s="1"/>
  <c r="L21" i="42"/>
  <c r="L22" i="42" s="1"/>
  <c r="K21" i="42"/>
  <c r="K22" i="42" s="1"/>
  <c r="I21" i="42"/>
  <c r="G21" i="42"/>
  <c r="D21" i="42"/>
  <c r="J20" i="42"/>
  <c r="N20" i="42" s="1"/>
  <c r="K19" i="42"/>
  <c r="J18" i="42"/>
  <c r="J19" i="42" s="1"/>
  <c r="L17" i="42"/>
  <c r="K17" i="42"/>
  <c r="J16" i="42"/>
  <c r="E16" i="42"/>
  <c r="E21" i="42" s="1"/>
  <c r="E22" i="42" s="1"/>
  <c r="M14" i="42"/>
  <c r="M15" i="42" s="1"/>
  <c r="L14" i="42"/>
  <c r="L15" i="42"/>
  <c r="K14" i="42"/>
  <c r="K15" i="42" s="1"/>
  <c r="I14" i="42"/>
  <c r="H14" i="42"/>
  <c r="G14" i="42"/>
  <c r="F14" i="42"/>
  <c r="D14" i="42"/>
  <c r="C14" i="42"/>
  <c r="B14" i="42"/>
  <c r="M13" i="42"/>
  <c r="L13" i="42"/>
  <c r="K13" i="42"/>
  <c r="E13" i="42"/>
  <c r="J12" i="42"/>
  <c r="E12" i="42"/>
  <c r="L11" i="42"/>
  <c r="K11" i="42"/>
  <c r="J10" i="42"/>
  <c r="E10" i="42"/>
  <c r="M8" i="42"/>
  <c r="M9" i="42"/>
  <c r="L8" i="42"/>
  <c r="L9" i="42" s="1"/>
  <c r="K8" i="42"/>
  <c r="K9" i="42" s="1"/>
  <c r="I8" i="42"/>
  <c r="H8" i="42"/>
  <c r="G8" i="42"/>
  <c r="F8" i="42"/>
  <c r="D8" i="42"/>
  <c r="C8" i="42"/>
  <c r="B8" i="42"/>
  <c r="J7" i="42"/>
  <c r="E7" i="42"/>
  <c r="N7" i="42" s="1"/>
  <c r="J6" i="42"/>
  <c r="E6" i="42"/>
  <c r="J5" i="42"/>
  <c r="E5" i="42"/>
  <c r="N3" i="42"/>
  <c r="N19" i="42" s="1"/>
  <c r="J38" i="40"/>
  <c r="N38" i="40" s="1"/>
  <c r="L37" i="40"/>
  <c r="K37" i="40"/>
  <c r="J36" i="40"/>
  <c r="K35" i="40"/>
  <c r="J34" i="40"/>
  <c r="J35" i="40" s="1"/>
  <c r="L32" i="40"/>
  <c r="L33" i="40" s="1"/>
  <c r="K32" i="40"/>
  <c r="K33" i="40" s="1"/>
  <c r="G32" i="40"/>
  <c r="F32" i="40"/>
  <c r="D32" i="40"/>
  <c r="L31" i="40"/>
  <c r="K31" i="40"/>
  <c r="J30" i="40"/>
  <c r="J31" i="40"/>
  <c r="E30" i="40"/>
  <c r="E31" i="40" s="1"/>
  <c r="L29" i="40"/>
  <c r="K29" i="40"/>
  <c r="J28" i="40"/>
  <c r="J29" i="40" s="1"/>
  <c r="E28" i="40"/>
  <c r="E29" i="40" s="1"/>
  <c r="L27" i="40"/>
  <c r="K27" i="40"/>
  <c r="J26" i="40"/>
  <c r="J32" i="40" s="1"/>
  <c r="J33" i="40" s="1"/>
  <c r="E26" i="40"/>
  <c r="L24" i="40"/>
  <c r="L25" i="40" s="1"/>
  <c r="K24" i="40"/>
  <c r="K25" i="40" s="1"/>
  <c r="G24" i="40"/>
  <c r="F24" i="40"/>
  <c r="D24" i="40"/>
  <c r="B24" i="40"/>
  <c r="J23" i="40"/>
  <c r="N23" i="40" s="1"/>
  <c r="L22" i="40"/>
  <c r="K22" i="40"/>
  <c r="J21" i="40"/>
  <c r="J22" i="40" s="1"/>
  <c r="E21" i="40"/>
  <c r="L19" i="40"/>
  <c r="L20" i="40" s="1"/>
  <c r="K19" i="40"/>
  <c r="K20" i="40" s="1"/>
  <c r="I19" i="40"/>
  <c r="G19" i="40"/>
  <c r="D19" i="40"/>
  <c r="J18" i="40"/>
  <c r="N18" i="40" s="1"/>
  <c r="J16" i="40"/>
  <c r="L15" i="40"/>
  <c r="K15" i="40"/>
  <c r="J14" i="40"/>
  <c r="E14" i="40"/>
  <c r="E15" i="40" s="1"/>
  <c r="M12" i="40"/>
  <c r="M13" i="40" s="1"/>
  <c r="L12" i="40"/>
  <c r="L13" i="40" s="1"/>
  <c r="K12" i="40"/>
  <c r="K13" i="40" s="1"/>
  <c r="I12" i="40"/>
  <c r="H12" i="40"/>
  <c r="G12" i="40"/>
  <c r="F12" i="40"/>
  <c r="D12" i="40"/>
  <c r="C12" i="40"/>
  <c r="B12" i="40"/>
  <c r="M11" i="40"/>
  <c r="L11" i="40"/>
  <c r="K11" i="40"/>
  <c r="J10" i="40"/>
  <c r="J11" i="40" s="1"/>
  <c r="E10" i="40"/>
  <c r="E11" i="40" s="1"/>
  <c r="L9" i="40"/>
  <c r="K9" i="40"/>
  <c r="J8" i="40"/>
  <c r="E8" i="40"/>
  <c r="M7" i="40"/>
  <c r="L7" i="40"/>
  <c r="K7" i="40"/>
  <c r="J6" i="40"/>
  <c r="J7" i="40" s="1"/>
  <c r="E6" i="40"/>
  <c r="J5" i="40"/>
  <c r="E5" i="40"/>
  <c r="N5" i="40" s="1"/>
  <c r="J4" i="40"/>
  <c r="E4" i="40"/>
  <c r="N3" i="40"/>
  <c r="J37" i="41"/>
  <c r="N37" i="41" s="1"/>
  <c r="L36" i="41"/>
  <c r="K36" i="41"/>
  <c r="J35" i="41"/>
  <c r="J36" i="41" s="1"/>
  <c r="L34" i="41"/>
  <c r="K34" i="41"/>
  <c r="J33" i="41"/>
  <c r="N33" i="41"/>
  <c r="J34" i="41"/>
  <c r="L31" i="41"/>
  <c r="L32" i="41" s="1"/>
  <c r="K31" i="41"/>
  <c r="K32" i="41"/>
  <c r="G31" i="41"/>
  <c r="F31" i="41"/>
  <c r="D31" i="41"/>
  <c r="L30" i="41"/>
  <c r="K30" i="41"/>
  <c r="J29" i="41"/>
  <c r="J30" i="41" s="1"/>
  <c r="E29" i="41"/>
  <c r="L28" i="41"/>
  <c r="K28" i="41"/>
  <c r="J27" i="41"/>
  <c r="E27" i="41"/>
  <c r="L26" i="41"/>
  <c r="K26" i="41"/>
  <c r="J25" i="41"/>
  <c r="J26" i="41" s="1"/>
  <c r="E25" i="41"/>
  <c r="L23" i="41"/>
  <c r="L24" i="41" s="1"/>
  <c r="K23" i="41"/>
  <c r="K24" i="41" s="1"/>
  <c r="G23" i="41"/>
  <c r="F23" i="41"/>
  <c r="D23" i="41"/>
  <c r="B23" i="41"/>
  <c r="J22" i="41"/>
  <c r="N22" i="41" s="1"/>
  <c r="N23" i="41" s="1"/>
  <c r="N24" i="41" s="1"/>
  <c r="L21" i="41"/>
  <c r="K21" i="41"/>
  <c r="J20" i="41"/>
  <c r="J21" i="41" s="1"/>
  <c r="E20" i="41"/>
  <c r="E23" i="41" s="1"/>
  <c r="E24" i="41" s="1"/>
  <c r="L18" i="41"/>
  <c r="L19" i="41" s="1"/>
  <c r="K18" i="41"/>
  <c r="K19" i="41" s="1"/>
  <c r="I18" i="41"/>
  <c r="G18" i="41"/>
  <c r="D18" i="41"/>
  <c r="J17" i="41"/>
  <c r="N17" i="41" s="1"/>
  <c r="J15" i="41"/>
  <c r="J16" i="41" s="1"/>
  <c r="L14" i="41"/>
  <c r="K14" i="41"/>
  <c r="J13" i="41"/>
  <c r="J14" i="41" s="1"/>
  <c r="E13" i="41"/>
  <c r="E18" i="41" s="1"/>
  <c r="E19" i="41" s="1"/>
  <c r="M11" i="41"/>
  <c r="M12" i="41" s="1"/>
  <c r="L11" i="41"/>
  <c r="L12" i="41" s="1"/>
  <c r="K11" i="41"/>
  <c r="K12" i="41" s="1"/>
  <c r="I11" i="41"/>
  <c r="H11" i="41"/>
  <c r="G11" i="41"/>
  <c r="F11" i="41"/>
  <c r="D11" i="41"/>
  <c r="C11" i="41"/>
  <c r="B11" i="41"/>
  <c r="M10" i="41"/>
  <c r="L10" i="41"/>
  <c r="K10" i="41"/>
  <c r="J9" i="41"/>
  <c r="E9" i="41"/>
  <c r="E10" i="41" s="1"/>
  <c r="L8" i="41"/>
  <c r="K8" i="41"/>
  <c r="J7" i="41"/>
  <c r="E7" i="41"/>
  <c r="E8" i="41"/>
  <c r="M6" i="41"/>
  <c r="L6" i="41"/>
  <c r="K6" i="41"/>
  <c r="J6" i="41"/>
  <c r="J5" i="41"/>
  <c r="E5" i="41"/>
  <c r="E6" i="41"/>
  <c r="J4" i="41"/>
  <c r="E4" i="41"/>
  <c r="N3" i="41"/>
  <c r="F23" i="34"/>
  <c r="P4" i="10"/>
  <c r="F5" i="10"/>
  <c r="L5" i="10"/>
  <c r="L6" i="10"/>
  <c r="M6" i="10"/>
  <c r="N6" i="10"/>
  <c r="F7" i="10"/>
  <c r="L7" i="10"/>
  <c r="L8" i="10" s="1"/>
  <c r="M8" i="10"/>
  <c r="N8" i="10"/>
  <c r="F10" i="10"/>
  <c r="L10" i="10"/>
  <c r="L11" i="10" s="1"/>
  <c r="M11" i="10"/>
  <c r="N11" i="10"/>
  <c r="F13" i="10"/>
  <c r="F14" i="10" s="1"/>
  <c r="L13" i="10"/>
  <c r="L14" i="10"/>
  <c r="M14" i="10"/>
  <c r="N14" i="10"/>
  <c r="O14" i="10"/>
  <c r="B16" i="10"/>
  <c r="C16" i="10"/>
  <c r="D16" i="10"/>
  <c r="E16" i="10"/>
  <c r="F16" i="10"/>
  <c r="F17" i="10" s="1"/>
  <c r="G16" i="10"/>
  <c r="I16" i="10"/>
  <c r="J16" i="10"/>
  <c r="K16" i="10"/>
  <c r="M16" i="10"/>
  <c r="M17" i="10" s="1"/>
  <c r="N16" i="10"/>
  <c r="N17" i="10" s="1"/>
  <c r="O16" i="10"/>
  <c r="O17" i="10" s="1"/>
  <c r="F18" i="10"/>
  <c r="L18" i="10"/>
  <c r="M19" i="10"/>
  <c r="N19" i="10"/>
  <c r="F24" i="10"/>
  <c r="F25" i="10" s="1"/>
  <c r="L24" i="10"/>
  <c r="L25" i="10" s="1"/>
  <c r="F27" i="10"/>
  <c r="L27" i="10"/>
  <c r="M30" i="10"/>
  <c r="N30" i="10"/>
  <c r="F31" i="10"/>
  <c r="L31" i="10"/>
  <c r="L32" i="10"/>
  <c r="M32" i="10"/>
  <c r="N32" i="10"/>
  <c r="F34" i="10"/>
  <c r="L34" i="10"/>
  <c r="M35" i="10"/>
  <c r="N35" i="10"/>
  <c r="F37" i="10"/>
  <c r="L37" i="10"/>
  <c r="L38" i="10" s="1"/>
  <c r="M38" i="10"/>
  <c r="N38" i="10"/>
  <c r="F40" i="10"/>
  <c r="L40" i="10"/>
  <c r="L41" i="10" s="1"/>
  <c r="M41" i="10"/>
  <c r="N41" i="10"/>
  <c r="D43" i="10"/>
  <c r="H43" i="10"/>
  <c r="I43" i="10"/>
  <c r="M43" i="10"/>
  <c r="M44" i="10"/>
  <c r="N43" i="10"/>
  <c r="N44" i="10" s="1"/>
  <c r="L45" i="10"/>
  <c r="L46" i="10" s="1"/>
  <c r="M46" i="10"/>
  <c r="L48" i="10"/>
  <c r="L49" i="10" s="1"/>
  <c r="M49" i="10"/>
  <c r="L51" i="10"/>
  <c r="P4" i="9"/>
  <c r="F6" i="9"/>
  <c r="L6" i="9"/>
  <c r="L7" i="9" s="1"/>
  <c r="M7" i="9"/>
  <c r="N7" i="9"/>
  <c r="O7" i="9"/>
  <c r="F8" i="9"/>
  <c r="L8" i="9"/>
  <c r="M9" i="9"/>
  <c r="N9" i="9"/>
  <c r="F11" i="9"/>
  <c r="F12" i="9"/>
  <c r="L11" i="9"/>
  <c r="P11" i="9" s="1"/>
  <c r="P12" i="9" s="1"/>
  <c r="M12" i="9"/>
  <c r="N12" i="9"/>
  <c r="F14" i="9"/>
  <c r="L14" i="9"/>
  <c r="L15" i="9" s="1"/>
  <c r="M15" i="9"/>
  <c r="N15" i="9"/>
  <c r="O15" i="9"/>
  <c r="B17" i="9"/>
  <c r="C17" i="9"/>
  <c r="D17" i="9"/>
  <c r="E17" i="9"/>
  <c r="G17" i="9"/>
  <c r="I17" i="9"/>
  <c r="J17" i="9"/>
  <c r="K17" i="9"/>
  <c r="M17" i="9"/>
  <c r="M18" i="9" s="1"/>
  <c r="N17" i="9"/>
  <c r="O17" i="9"/>
  <c r="O18" i="9" s="1"/>
  <c r="N18" i="9"/>
  <c r="F19" i="9"/>
  <c r="F20" i="9" s="1"/>
  <c r="L19" i="9"/>
  <c r="L20" i="9" s="1"/>
  <c r="N20" i="9"/>
  <c r="F25" i="9"/>
  <c r="F26" i="9" s="1"/>
  <c r="L25" i="9"/>
  <c r="L26" i="9" s="1"/>
  <c r="L28" i="9"/>
  <c r="P28" i="9"/>
  <c r="F31" i="9"/>
  <c r="L31" i="9"/>
  <c r="M31" i="9"/>
  <c r="N31" i="9"/>
  <c r="F32" i="9"/>
  <c r="L32" i="9"/>
  <c r="L33" i="9" s="1"/>
  <c r="N33" i="9"/>
  <c r="F35" i="9"/>
  <c r="L35" i="9"/>
  <c r="L36" i="9" s="1"/>
  <c r="N36" i="9"/>
  <c r="F38" i="9"/>
  <c r="F39" i="9" s="1"/>
  <c r="L38" i="9"/>
  <c r="L39" i="9" s="1"/>
  <c r="N39" i="9"/>
  <c r="F41" i="9"/>
  <c r="L41" i="9"/>
  <c r="L42" i="9" s="1"/>
  <c r="N42" i="9"/>
  <c r="D44" i="9"/>
  <c r="H44" i="9"/>
  <c r="I44" i="9"/>
  <c r="N44" i="9"/>
  <c r="N45" i="9"/>
  <c r="L46" i="9"/>
  <c r="P46" i="9" s="1"/>
  <c r="P47" i="9" s="1"/>
  <c r="L50" i="9"/>
  <c r="P50" i="9"/>
  <c r="L52" i="9"/>
  <c r="P52" i="9" s="1"/>
  <c r="P53" i="9" s="1"/>
  <c r="O4" i="8"/>
  <c r="E5" i="8"/>
  <c r="E6" i="8"/>
  <c r="E7" i="8" s="1"/>
  <c r="K6" i="8"/>
  <c r="B7" i="8"/>
  <c r="C7" i="8"/>
  <c r="D7" i="8"/>
  <c r="F7" i="8"/>
  <c r="H7" i="8"/>
  <c r="I7" i="8"/>
  <c r="J7" i="8"/>
  <c r="L7" i="8"/>
  <c r="M7" i="8"/>
  <c r="N7" i="8"/>
  <c r="L9" i="8"/>
  <c r="M9" i="8"/>
  <c r="N9" i="8"/>
  <c r="E11" i="8"/>
  <c r="K11" i="8"/>
  <c r="B12" i="8"/>
  <c r="C12" i="8"/>
  <c r="D12" i="8"/>
  <c r="F12" i="8"/>
  <c r="H12" i="8"/>
  <c r="I12" i="8"/>
  <c r="J12" i="8"/>
  <c r="K12" i="8"/>
  <c r="L12" i="8"/>
  <c r="M12" i="8"/>
  <c r="E14" i="8"/>
  <c r="K14" i="8"/>
  <c r="K15" i="8" s="1"/>
  <c r="B15" i="8"/>
  <c r="C15" i="8"/>
  <c r="D15" i="8"/>
  <c r="F15" i="8"/>
  <c r="H15" i="8"/>
  <c r="I15" i="8"/>
  <c r="J15" i="8"/>
  <c r="L15" i="8"/>
  <c r="M15" i="8"/>
  <c r="N15" i="8"/>
  <c r="B17" i="8"/>
  <c r="B18" i="8" s="1"/>
  <c r="C17" i="8"/>
  <c r="D17" i="8"/>
  <c r="D18" i="8" s="1"/>
  <c r="E17" i="8"/>
  <c r="E18" i="8" s="1"/>
  <c r="F17" i="8"/>
  <c r="F18" i="8" s="1"/>
  <c r="H17" i="8"/>
  <c r="H18" i="8" s="1"/>
  <c r="I17" i="8"/>
  <c r="I18" i="8" s="1"/>
  <c r="J17" i="8"/>
  <c r="J18" i="8" s="1"/>
  <c r="L17" i="8"/>
  <c r="L18" i="8" s="1"/>
  <c r="M17" i="8"/>
  <c r="M18" i="8" s="1"/>
  <c r="C18" i="8"/>
  <c r="N18" i="8"/>
  <c r="E19" i="8"/>
  <c r="E20" i="8" s="1"/>
  <c r="K19" i="8"/>
  <c r="K20" i="8" s="1"/>
  <c r="L20" i="8"/>
  <c r="M20" i="8"/>
  <c r="K25" i="8"/>
  <c r="K28" i="8"/>
  <c r="O28" i="8" s="1"/>
  <c r="O29" i="8" s="1"/>
  <c r="L29" i="8"/>
  <c r="E32" i="8"/>
  <c r="K32" i="8"/>
  <c r="L32" i="8"/>
  <c r="M32" i="8"/>
  <c r="E33" i="8"/>
  <c r="K33" i="8"/>
  <c r="K34" i="8" s="1"/>
  <c r="L34" i="8"/>
  <c r="M34" i="8"/>
  <c r="E36" i="8"/>
  <c r="K36" i="8"/>
  <c r="L37" i="8"/>
  <c r="E39" i="8"/>
  <c r="K39" i="8"/>
  <c r="K40" i="8" s="1"/>
  <c r="L40" i="8"/>
  <c r="M40" i="8"/>
  <c r="E42" i="8"/>
  <c r="K42" i="8"/>
  <c r="K43" i="8" s="1"/>
  <c r="L43" i="8"/>
  <c r="M43" i="8"/>
  <c r="D45" i="8"/>
  <c r="G45" i="8"/>
  <c r="H45" i="8"/>
  <c r="L45" i="8"/>
  <c r="L46" i="8" s="1"/>
  <c r="M45" i="8"/>
  <c r="M46" i="8" s="1"/>
  <c r="K47" i="8"/>
  <c r="K48" i="8" s="1"/>
  <c r="L48" i="8"/>
  <c r="K53" i="8"/>
  <c r="O53" i="8" s="1"/>
  <c r="O54" i="8" s="1"/>
  <c r="P4" i="7"/>
  <c r="P34" i="7" s="1"/>
  <c r="F6" i="7"/>
  <c r="F7" i="7" s="1"/>
  <c r="L6" i="7"/>
  <c r="B7" i="7"/>
  <c r="C7" i="7"/>
  <c r="E7" i="7"/>
  <c r="G7" i="7"/>
  <c r="I7" i="7"/>
  <c r="J7" i="7"/>
  <c r="K7" i="7"/>
  <c r="M7" i="7"/>
  <c r="N7" i="7"/>
  <c r="O7" i="7"/>
  <c r="F8" i="7"/>
  <c r="L8" i="7"/>
  <c r="B9" i="7"/>
  <c r="C9" i="7"/>
  <c r="D9" i="7"/>
  <c r="E9" i="7"/>
  <c r="F9" i="7"/>
  <c r="G9" i="7"/>
  <c r="I9" i="7"/>
  <c r="J9" i="7"/>
  <c r="K9" i="7"/>
  <c r="M9" i="7"/>
  <c r="N9" i="7"/>
  <c r="F10" i="7"/>
  <c r="L10" i="7"/>
  <c r="L11" i="7" s="1"/>
  <c r="B11" i="7"/>
  <c r="C11" i="7"/>
  <c r="D11" i="7"/>
  <c r="E11" i="7"/>
  <c r="G11" i="7"/>
  <c r="I11" i="7"/>
  <c r="J11" i="7"/>
  <c r="K11" i="7"/>
  <c r="M11" i="7"/>
  <c r="N11" i="7"/>
  <c r="O11" i="7"/>
  <c r="B12" i="7"/>
  <c r="B13" i="7" s="1"/>
  <c r="C12" i="7"/>
  <c r="C13" i="7" s="1"/>
  <c r="D12" i="7"/>
  <c r="D13" i="7" s="1"/>
  <c r="E12" i="7"/>
  <c r="E13" i="7" s="1"/>
  <c r="G12" i="7"/>
  <c r="G13" i="7" s="1"/>
  <c r="I12" i="7"/>
  <c r="I13" i="7" s="1"/>
  <c r="J12" i="7"/>
  <c r="J13" i="7" s="1"/>
  <c r="K12" i="7"/>
  <c r="K13" i="7" s="1"/>
  <c r="M12" i="7"/>
  <c r="M13" i="7" s="1"/>
  <c r="N12" i="7"/>
  <c r="O12" i="7"/>
  <c r="O13" i="7" s="1"/>
  <c r="N13" i="7"/>
  <c r="F14" i="7"/>
  <c r="P14" i="7" s="1"/>
  <c r="L14" i="7"/>
  <c r="L15" i="7" s="1"/>
  <c r="M15" i="7"/>
  <c r="N15" i="7"/>
  <c r="F16" i="7"/>
  <c r="F17" i="7" s="1"/>
  <c r="L16" i="7"/>
  <c r="L17" i="7"/>
  <c r="L18" i="7"/>
  <c r="P18" i="7" s="1"/>
  <c r="E19" i="7"/>
  <c r="I19" i="7"/>
  <c r="J19" i="7"/>
  <c r="K19" i="7"/>
  <c r="M19" i="7"/>
  <c r="M20" i="7" s="1"/>
  <c r="N19" i="7"/>
  <c r="N20" i="7" s="1"/>
  <c r="F21" i="7"/>
  <c r="F22" i="7" s="1"/>
  <c r="L21" i="7"/>
  <c r="L22" i="7" s="1"/>
  <c r="M22" i="7"/>
  <c r="N22" i="7"/>
  <c r="F23" i="7"/>
  <c r="L23" i="7"/>
  <c r="L24" i="7" s="1"/>
  <c r="M24" i="7"/>
  <c r="N24" i="7"/>
  <c r="F25" i="7"/>
  <c r="F26" i="7" s="1"/>
  <c r="L25" i="7"/>
  <c r="L26" i="7" s="1"/>
  <c r="M26" i="7"/>
  <c r="N26" i="7"/>
  <c r="F27" i="7"/>
  <c r="F28" i="7" s="1"/>
  <c r="L27" i="7"/>
  <c r="L28" i="7" s="1"/>
  <c r="M28" i="7"/>
  <c r="N28" i="7"/>
  <c r="E29" i="7"/>
  <c r="H29" i="7"/>
  <c r="I29" i="7"/>
  <c r="M29" i="7"/>
  <c r="M30" i="7" s="1"/>
  <c r="N29" i="7"/>
  <c r="N30" i="7" s="1"/>
  <c r="L31" i="7"/>
  <c r="L32" i="7" s="1"/>
  <c r="M32" i="7"/>
  <c r="L33" i="7"/>
  <c r="L35" i="7"/>
  <c r="P4" i="6"/>
  <c r="F6" i="6"/>
  <c r="L6" i="6"/>
  <c r="L7" i="6" s="1"/>
  <c r="B7" i="6"/>
  <c r="C7" i="6"/>
  <c r="E7" i="6"/>
  <c r="G7" i="6"/>
  <c r="I7" i="6"/>
  <c r="J7" i="6"/>
  <c r="K7" i="6"/>
  <c r="M7" i="6"/>
  <c r="N7" i="6"/>
  <c r="O7" i="6"/>
  <c r="F8" i="6"/>
  <c r="L8" i="6"/>
  <c r="B9" i="6"/>
  <c r="C9" i="6"/>
  <c r="D9" i="6"/>
  <c r="E9" i="6"/>
  <c r="G9" i="6"/>
  <c r="I9" i="6"/>
  <c r="J9" i="6"/>
  <c r="K9" i="6"/>
  <c r="M9" i="6"/>
  <c r="N9" i="6"/>
  <c r="F10" i="6"/>
  <c r="F11" i="6" s="1"/>
  <c r="L10" i="6"/>
  <c r="L11" i="6" s="1"/>
  <c r="B11" i="6"/>
  <c r="C11" i="6"/>
  <c r="D11" i="6"/>
  <c r="E11" i="6"/>
  <c r="G11" i="6"/>
  <c r="I11" i="6"/>
  <c r="J11" i="6"/>
  <c r="K11" i="6"/>
  <c r="M11" i="6"/>
  <c r="N11" i="6"/>
  <c r="O11" i="6"/>
  <c r="B12" i="6"/>
  <c r="B13" i="6" s="1"/>
  <c r="C12" i="6"/>
  <c r="C13" i="6" s="1"/>
  <c r="D12" i="6"/>
  <c r="D13" i="6" s="1"/>
  <c r="E12" i="6"/>
  <c r="E13" i="6" s="1"/>
  <c r="G12" i="6"/>
  <c r="G13" i="6" s="1"/>
  <c r="I12" i="6"/>
  <c r="I13" i="6" s="1"/>
  <c r="J12" i="6"/>
  <c r="J13" i="6" s="1"/>
  <c r="K12" i="6"/>
  <c r="K13" i="6" s="1"/>
  <c r="M12" i="6"/>
  <c r="M13" i="6" s="1"/>
  <c r="N12" i="6"/>
  <c r="N13" i="6" s="1"/>
  <c r="O12" i="6"/>
  <c r="O13" i="6" s="1"/>
  <c r="F14" i="6"/>
  <c r="L14" i="6"/>
  <c r="L15" i="6" s="1"/>
  <c r="M15" i="6"/>
  <c r="N15" i="6"/>
  <c r="F16" i="6"/>
  <c r="F19" i="6" s="1"/>
  <c r="F20" i="6" s="1"/>
  <c r="L16" i="6"/>
  <c r="L17" i="6" s="1"/>
  <c r="L18" i="6"/>
  <c r="P18" i="6" s="1"/>
  <c r="E19" i="6"/>
  <c r="I19" i="6"/>
  <c r="J19" i="6"/>
  <c r="K19" i="6"/>
  <c r="M19" i="6"/>
  <c r="M20" i="6" s="1"/>
  <c r="N19" i="6"/>
  <c r="N20" i="6" s="1"/>
  <c r="F21" i="6"/>
  <c r="F24" i="6" s="1"/>
  <c r="F25" i="6" s="1"/>
  <c r="L21" i="6"/>
  <c r="L22" i="6"/>
  <c r="M22" i="6"/>
  <c r="N22" i="6"/>
  <c r="L23" i="6"/>
  <c r="B24" i="6"/>
  <c r="E24" i="6"/>
  <c r="H24" i="6"/>
  <c r="I24" i="6"/>
  <c r="K24" i="6"/>
  <c r="M24" i="6"/>
  <c r="M25" i="6" s="1"/>
  <c r="N24" i="6"/>
  <c r="N25" i="6" s="1"/>
  <c r="F26" i="6"/>
  <c r="F27" i="6" s="1"/>
  <c r="L26" i="6"/>
  <c r="M27" i="6"/>
  <c r="N27" i="6"/>
  <c r="F28" i="6"/>
  <c r="F29" i="6" s="1"/>
  <c r="L28" i="6"/>
  <c r="M29" i="6"/>
  <c r="N29" i="6"/>
  <c r="F30" i="6"/>
  <c r="L30" i="6"/>
  <c r="L31" i="6" s="1"/>
  <c r="M31" i="6"/>
  <c r="N31" i="6"/>
  <c r="E32" i="6"/>
  <c r="H32" i="6"/>
  <c r="I32" i="6"/>
  <c r="M32" i="6"/>
  <c r="M33" i="6" s="1"/>
  <c r="N32" i="6"/>
  <c r="N33" i="6" s="1"/>
  <c r="L34" i="6"/>
  <c r="L35" i="6" s="1"/>
  <c r="P34" i="6"/>
  <c r="P35" i="6" s="1"/>
  <c r="M35" i="6"/>
  <c r="L36" i="6"/>
  <c r="P37" i="6"/>
  <c r="L38" i="6"/>
  <c r="P38" i="6" s="1"/>
  <c r="P39" i="6" s="1"/>
  <c r="P4" i="5"/>
  <c r="F5" i="5"/>
  <c r="F6" i="5"/>
  <c r="L6" i="5"/>
  <c r="L7" i="5" s="1"/>
  <c r="B7" i="5"/>
  <c r="C7" i="5"/>
  <c r="E7" i="5"/>
  <c r="G7" i="5"/>
  <c r="I7" i="5"/>
  <c r="J7" i="5"/>
  <c r="K7" i="5"/>
  <c r="M7" i="5"/>
  <c r="N7" i="5"/>
  <c r="O7" i="5"/>
  <c r="F8" i="5"/>
  <c r="L8" i="5"/>
  <c r="B9" i="5"/>
  <c r="C9" i="5"/>
  <c r="D9" i="5"/>
  <c r="E9" i="5"/>
  <c r="G9" i="5"/>
  <c r="I9" i="5"/>
  <c r="J9" i="5"/>
  <c r="K9" i="5"/>
  <c r="M9" i="5"/>
  <c r="N9" i="5"/>
  <c r="F10" i="5"/>
  <c r="P10" i="5" s="1"/>
  <c r="L10" i="5"/>
  <c r="L11" i="5" s="1"/>
  <c r="B11" i="5"/>
  <c r="C11" i="5"/>
  <c r="D11" i="5"/>
  <c r="E11" i="5"/>
  <c r="G11" i="5"/>
  <c r="I11" i="5"/>
  <c r="J11" i="5"/>
  <c r="K11" i="5"/>
  <c r="M11" i="5"/>
  <c r="N11" i="5"/>
  <c r="O11" i="5"/>
  <c r="B12" i="5"/>
  <c r="B13" i="5" s="1"/>
  <c r="C12" i="5"/>
  <c r="C13" i="5" s="1"/>
  <c r="D12" i="5"/>
  <c r="D13" i="5" s="1"/>
  <c r="E12" i="5"/>
  <c r="E13" i="5" s="1"/>
  <c r="G12" i="5"/>
  <c r="G13" i="5" s="1"/>
  <c r="I12" i="5"/>
  <c r="I13" i="5" s="1"/>
  <c r="J12" i="5"/>
  <c r="J13" i="5" s="1"/>
  <c r="K12" i="5"/>
  <c r="K13" i="5" s="1"/>
  <c r="M12" i="5"/>
  <c r="M13" i="5" s="1"/>
  <c r="N12" i="5"/>
  <c r="N13" i="5" s="1"/>
  <c r="O12" i="5"/>
  <c r="O13" i="5" s="1"/>
  <c r="F14" i="5"/>
  <c r="L14" i="5"/>
  <c r="F15" i="5"/>
  <c r="M15" i="5"/>
  <c r="N15" i="5"/>
  <c r="F16" i="5"/>
  <c r="P16" i="5" s="1"/>
  <c r="P17" i="5" s="1"/>
  <c r="L16" i="5"/>
  <c r="L18" i="5"/>
  <c r="P18" i="5" s="1"/>
  <c r="E19" i="5"/>
  <c r="I19" i="5"/>
  <c r="J19" i="5"/>
  <c r="K19" i="5"/>
  <c r="M19" i="5"/>
  <c r="M20" i="5" s="1"/>
  <c r="N19" i="5"/>
  <c r="N20" i="5" s="1"/>
  <c r="F21" i="5"/>
  <c r="F24" i="5" s="1"/>
  <c r="L21" i="5"/>
  <c r="L22" i="5" s="1"/>
  <c r="M22" i="5"/>
  <c r="N22" i="5"/>
  <c r="L23" i="5"/>
  <c r="P23" i="5" s="1"/>
  <c r="B24" i="5"/>
  <c r="E24" i="5"/>
  <c r="H24" i="5"/>
  <c r="I24" i="5"/>
  <c r="K24" i="5"/>
  <c r="M24" i="5"/>
  <c r="M25" i="5" s="1"/>
  <c r="N24" i="5"/>
  <c r="N25" i="5" s="1"/>
  <c r="F26" i="5"/>
  <c r="L26" i="5"/>
  <c r="L27" i="5" s="1"/>
  <c r="M27" i="5"/>
  <c r="N27" i="5"/>
  <c r="F28" i="5"/>
  <c r="L28" i="5"/>
  <c r="L29" i="5" s="1"/>
  <c r="M29" i="5"/>
  <c r="N29" i="5"/>
  <c r="F30" i="5"/>
  <c r="F31" i="5" s="1"/>
  <c r="L30" i="5"/>
  <c r="L31" i="5" s="1"/>
  <c r="M31" i="5"/>
  <c r="N31" i="5"/>
  <c r="E32" i="5"/>
  <c r="H32" i="5"/>
  <c r="I32" i="5"/>
  <c r="M32" i="5"/>
  <c r="M33" i="5" s="1"/>
  <c r="N32" i="5"/>
  <c r="N33" i="5"/>
  <c r="L34" i="5"/>
  <c r="P34" i="5" s="1"/>
  <c r="M35" i="5"/>
  <c r="L36" i="5"/>
  <c r="L37" i="5" s="1"/>
  <c r="M37" i="5"/>
  <c r="N37" i="5"/>
  <c r="P37" i="5"/>
  <c r="L38" i="5"/>
  <c r="P38" i="5" s="1"/>
  <c r="P4" i="4"/>
  <c r="F5" i="4"/>
  <c r="F6" i="4"/>
  <c r="L6" i="4"/>
  <c r="L7" i="4"/>
  <c r="B7" i="4"/>
  <c r="C7" i="4"/>
  <c r="E7" i="4"/>
  <c r="G7" i="4"/>
  <c r="I7" i="4"/>
  <c r="J7" i="4"/>
  <c r="K7" i="4"/>
  <c r="M7" i="4"/>
  <c r="N7" i="4"/>
  <c r="O7" i="4"/>
  <c r="F8" i="4"/>
  <c r="F9" i="4"/>
  <c r="L8" i="4"/>
  <c r="L9" i="4" s="1"/>
  <c r="B9" i="4"/>
  <c r="C9" i="4"/>
  <c r="D9" i="4"/>
  <c r="E9" i="4"/>
  <c r="G9" i="4"/>
  <c r="I9" i="4"/>
  <c r="J9" i="4"/>
  <c r="K9" i="4"/>
  <c r="M9" i="4"/>
  <c r="N9" i="4"/>
  <c r="F10" i="4"/>
  <c r="F11" i="4"/>
  <c r="L10" i="4"/>
  <c r="P10" i="4" s="1"/>
  <c r="B11" i="4"/>
  <c r="C11" i="4"/>
  <c r="D11" i="4"/>
  <c r="E11" i="4"/>
  <c r="G11" i="4"/>
  <c r="I11" i="4"/>
  <c r="J11" i="4"/>
  <c r="K11" i="4"/>
  <c r="M11" i="4"/>
  <c r="N11" i="4"/>
  <c r="O11" i="4"/>
  <c r="B12" i="4"/>
  <c r="B13" i="4" s="1"/>
  <c r="C12" i="4"/>
  <c r="C13" i="4" s="1"/>
  <c r="D12" i="4"/>
  <c r="D13" i="4" s="1"/>
  <c r="E12" i="4"/>
  <c r="E13" i="4" s="1"/>
  <c r="G12" i="4"/>
  <c r="G13" i="4" s="1"/>
  <c r="I12" i="4"/>
  <c r="I13" i="4" s="1"/>
  <c r="J12" i="4"/>
  <c r="J13" i="4" s="1"/>
  <c r="K12" i="4"/>
  <c r="K13" i="4" s="1"/>
  <c r="M12" i="4"/>
  <c r="M13" i="4" s="1"/>
  <c r="N12" i="4"/>
  <c r="N13" i="4"/>
  <c r="O12" i="4"/>
  <c r="O13" i="4" s="1"/>
  <c r="F14" i="4"/>
  <c r="L14" i="4"/>
  <c r="L15" i="4" s="1"/>
  <c r="M15" i="4"/>
  <c r="N15" i="4"/>
  <c r="F16" i="4"/>
  <c r="P16" i="4"/>
  <c r="L16" i="4"/>
  <c r="L17" i="4" s="1"/>
  <c r="F18" i="4"/>
  <c r="L18" i="4"/>
  <c r="E19" i="4"/>
  <c r="I19" i="4"/>
  <c r="J19" i="4"/>
  <c r="K19" i="4"/>
  <c r="M19" i="4"/>
  <c r="M20" i="4" s="1"/>
  <c r="N19" i="4"/>
  <c r="N20" i="4" s="1"/>
  <c r="F21" i="4"/>
  <c r="F24" i="4" s="1"/>
  <c r="L21" i="4"/>
  <c r="M22" i="4"/>
  <c r="N22" i="4"/>
  <c r="L23" i="4"/>
  <c r="B24" i="4"/>
  <c r="E24" i="4"/>
  <c r="H24" i="4"/>
  <c r="I24" i="4"/>
  <c r="K24" i="4"/>
  <c r="M24" i="4"/>
  <c r="M25" i="4" s="1"/>
  <c r="N24" i="4"/>
  <c r="N25" i="4" s="1"/>
  <c r="F25" i="4"/>
  <c r="F26" i="4"/>
  <c r="F27" i="4" s="1"/>
  <c r="L26" i="4"/>
  <c r="L27" i="4" s="1"/>
  <c r="M27" i="4"/>
  <c r="N27" i="4"/>
  <c r="F28" i="4"/>
  <c r="F29" i="4" s="1"/>
  <c r="L28" i="4"/>
  <c r="L29" i="4" s="1"/>
  <c r="M29" i="4"/>
  <c r="N29" i="4"/>
  <c r="F30" i="4"/>
  <c r="L30" i="4"/>
  <c r="L31" i="4" s="1"/>
  <c r="M31" i="4"/>
  <c r="N31" i="4"/>
  <c r="E32" i="4"/>
  <c r="H32" i="4"/>
  <c r="I32" i="4"/>
  <c r="M32" i="4"/>
  <c r="M33" i="4" s="1"/>
  <c r="N32" i="4"/>
  <c r="N33" i="4" s="1"/>
  <c r="L34" i="4"/>
  <c r="M35" i="4"/>
  <c r="L36" i="4"/>
  <c r="L37" i="4" s="1"/>
  <c r="M37" i="4"/>
  <c r="N37" i="4"/>
  <c r="L38" i="4"/>
  <c r="P38" i="4" s="1"/>
  <c r="D4" i="3"/>
  <c r="E5" i="3"/>
  <c r="K5" i="3"/>
  <c r="E6" i="3"/>
  <c r="K6" i="3"/>
  <c r="B7" i="3"/>
  <c r="C7" i="3"/>
  <c r="D7" i="3"/>
  <c r="F7" i="3"/>
  <c r="H7" i="3"/>
  <c r="I7" i="3"/>
  <c r="J7" i="3"/>
  <c r="K7" i="3"/>
  <c r="L7" i="3"/>
  <c r="M7" i="3"/>
  <c r="N7" i="3"/>
  <c r="E8" i="3"/>
  <c r="O8" i="3"/>
  <c r="K8" i="3"/>
  <c r="B9" i="3"/>
  <c r="C9" i="3"/>
  <c r="F9" i="3"/>
  <c r="H9" i="3"/>
  <c r="I9" i="3"/>
  <c r="J9" i="3"/>
  <c r="K9" i="3"/>
  <c r="L9" i="3"/>
  <c r="M9" i="3"/>
  <c r="E10" i="3"/>
  <c r="O10" i="3"/>
  <c r="K10" i="3"/>
  <c r="K11" i="3" s="1"/>
  <c r="B11" i="3"/>
  <c r="C11" i="3"/>
  <c r="F11" i="3"/>
  <c r="H11" i="3"/>
  <c r="I11" i="3"/>
  <c r="J11" i="3"/>
  <c r="L11" i="3"/>
  <c r="M11" i="3"/>
  <c r="N11" i="3"/>
  <c r="B12" i="3"/>
  <c r="B13" i="3" s="1"/>
  <c r="C12" i="3"/>
  <c r="C13" i="3" s="1"/>
  <c r="D12" i="3"/>
  <c r="F12" i="3"/>
  <c r="F13" i="3" s="1"/>
  <c r="H12" i="3"/>
  <c r="H13" i="3" s="1"/>
  <c r="I12" i="3"/>
  <c r="I13" i="3" s="1"/>
  <c r="J12" i="3"/>
  <c r="J13" i="3" s="1"/>
  <c r="L12" i="3"/>
  <c r="L13" i="3" s="1"/>
  <c r="M12" i="3"/>
  <c r="M13" i="3" s="1"/>
  <c r="N12" i="3"/>
  <c r="N13" i="3" s="1"/>
  <c r="E14" i="3"/>
  <c r="O14" i="3" s="1"/>
  <c r="K14" i="3"/>
  <c r="K15" i="3" s="1"/>
  <c r="L15" i="3"/>
  <c r="M15" i="3"/>
  <c r="E16" i="3"/>
  <c r="K16" i="3"/>
  <c r="E18" i="3"/>
  <c r="K18" i="3"/>
  <c r="O18" i="3" s="1"/>
  <c r="D19" i="3"/>
  <c r="H19" i="3"/>
  <c r="I19" i="3"/>
  <c r="J19" i="3"/>
  <c r="L19" i="3"/>
  <c r="L20" i="3" s="1"/>
  <c r="M19" i="3"/>
  <c r="M20" i="3" s="1"/>
  <c r="E21" i="3"/>
  <c r="K21" i="3"/>
  <c r="K22" i="3" s="1"/>
  <c r="L22" i="3"/>
  <c r="M22" i="3"/>
  <c r="K23" i="3"/>
  <c r="O23" i="3" s="1"/>
  <c r="B24" i="3"/>
  <c r="L24" i="3"/>
  <c r="L25" i="3" s="1"/>
  <c r="M24" i="3"/>
  <c r="M25" i="3"/>
  <c r="E26" i="3"/>
  <c r="O26" i="3" s="1"/>
  <c r="K26" i="3"/>
  <c r="K27" i="3" s="1"/>
  <c r="L27" i="3"/>
  <c r="M27" i="3"/>
  <c r="E28" i="3"/>
  <c r="K28" i="3"/>
  <c r="K29" i="3" s="1"/>
  <c r="L29" i="3"/>
  <c r="M29" i="3"/>
  <c r="E30" i="3"/>
  <c r="K30" i="3"/>
  <c r="L31" i="3"/>
  <c r="M31" i="3"/>
  <c r="D32" i="3"/>
  <c r="G32" i="3"/>
  <c r="H32" i="3"/>
  <c r="L32" i="3"/>
  <c r="L33" i="3" s="1"/>
  <c r="M32" i="3"/>
  <c r="M33" i="3" s="1"/>
  <c r="K34" i="3"/>
  <c r="L35" i="3"/>
  <c r="K36" i="3"/>
  <c r="K37" i="3" s="1"/>
  <c r="L37" i="3"/>
  <c r="M37" i="3"/>
  <c r="K38" i="3"/>
  <c r="K39" i="3" s="1"/>
  <c r="M39" i="3"/>
  <c r="N4" i="2"/>
  <c r="E5" i="2"/>
  <c r="J5" i="2"/>
  <c r="E6" i="2"/>
  <c r="J6" i="2"/>
  <c r="E7" i="2"/>
  <c r="J7" i="2"/>
  <c r="K8" i="2"/>
  <c r="L8" i="2"/>
  <c r="M8" i="2"/>
  <c r="E9" i="2"/>
  <c r="J9" i="2"/>
  <c r="N9" i="2" s="1"/>
  <c r="N10" i="2" s="1"/>
  <c r="K10" i="2"/>
  <c r="L10" i="2"/>
  <c r="E11" i="2"/>
  <c r="E13" i="2" s="1"/>
  <c r="E14" i="2" s="1"/>
  <c r="J11" i="2"/>
  <c r="J12" i="2" s="1"/>
  <c r="K12" i="2"/>
  <c r="L12" i="2"/>
  <c r="M12" i="2"/>
  <c r="B13" i="2"/>
  <c r="C13" i="2"/>
  <c r="D13" i="2"/>
  <c r="F13" i="2"/>
  <c r="G13" i="2"/>
  <c r="H13" i="2"/>
  <c r="I13" i="2"/>
  <c r="K13" i="2"/>
  <c r="K14" i="2" s="1"/>
  <c r="L13" i="2"/>
  <c r="L14" i="2" s="1"/>
  <c r="M13" i="2"/>
  <c r="M14" i="2" s="1"/>
  <c r="E15" i="2"/>
  <c r="E20" i="2" s="1"/>
  <c r="E21" i="2" s="1"/>
  <c r="J15" i="2"/>
  <c r="J16" i="2" s="1"/>
  <c r="K16" i="2"/>
  <c r="L16" i="2"/>
  <c r="J17" i="2"/>
  <c r="J18" i="2" s="1"/>
  <c r="N17" i="2"/>
  <c r="J19" i="2"/>
  <c r="N19" i="2"/>
  <c r="D20" i="2"/>
  <c r="G20" i="2"/>
  <c r="I20" i="2"/>
  <c r="K20" i="2"/>
  <c r="K21" i="2" s="1"/>
  <c r="L20" i="2"/>
  <c r="L21" i="2" s="1"/>
  <c r="E22" i="2"/>
  <c r="E23" i="2" s="1"/>
  <c r="J22" i="2"/>
  <c r="J23" i="2" s="1"/>
  <c r="K23" i="2"/>
  <c r="L23" i="2"/>
  <c r="J24" i="2"/>
  <c r="N24" i="2"/>
  <c r="B25" i="2"/>
  <c r="D25" i="2"/>
  <c r="F25" i="2"/>
  <c r="G25" i="2"/>
  <c r="K25" i="2"/>
  <c r="K26" i="2"/>
  <c r="L25" i="2"/>
  <c r="L26" i="2"/>
  <c r="E27" i="2"/>
  <c r="E28" i="2" s="1"/>
  <c r="J27" i="2"/>
  <c r="J28" i="2" s="1"/>
  <c r="K28" i="2"/>
  <c r="L28" i="2"/>
  <c r="E29" i="2"/>
  <c r="J29" i="2"/>
  <c r="J30" i="2" s="1"/>
  <c r="K30" i="2"/>
  <c r="L30" i="2"/>
  <c r="E31" i="2"/>
  <c r="J31" i="2"/>
  <c r="J32" i="2" s="1"/>
  <c r="K32" i="2"/>
  <c r="L32" i="2"/>
  <c r="D33" i="2"/>
  <c r="F33" i="2"/>
  <c r="G33" i="2"/>
  <c r="K33" i="2"/>
  <c r="K34" i="2" s="1"/>
  <c r="L33" i="2"/>
  <c r="L34" i="2"/>
  <c r="J35" i="2"/>
  <c r="J36" i="2" s="1"/>
  <c r="K36" i="2"/>
  <c r="J37" i="2"/>
  <c r="J38" i="2" s="1"/>
  <c r="N37" i="2"/>
  <c r="N38" i="2" s="1"/>
  <c r="K38" i="2"/>
  <c r="L38" i="2"/>
  <c r="J39" i="2"/>
  <c r="N3" i="1"/>
  <c r="E4" i="1"/>
  <c r="J4" i="1"/>
  <c r="E5" i="1"/>
  <c r="J5" i="1"/>
  <c r="E6" i="1"/>
  <c r="E7" i="1"/>
  <c r="J6" i="1"/>
  <c r="J7" i="1" s="1"/>
  <c r="K7" i="1"/>
  <c r="L7" i="1"/>
  <c r="M7" i="1"/>
  <c r="E8" i="1"/>
  <c r="E9" i="1"/>
  <c r="J8" i="1"/>
  <c r="J9" i="1" s="1"/>
  <c r="N8" i="1"/>
  <c r="K9" i="1"/>
  <c r="L9" i="1"/>
  <c r="E10" i="1"/>
  <c r="E11" i="1" s="1"/>
  <c r="J10" i="1"/>
  <c r="K11" i="1"/>
  <c r="L11" i="1"/>
  <c r="M11" i="1"/>
  <c r="B12" i="1"/>
  <c r="C12" i="1"/>
  <c r="D12" i="1"/>
  <c r="F12" i="1"/>
  <c r="G12" i="1"/>
  <c r="H12" i="1"/>
  <c r="I12" i="1"/>
  <c r="K12" i="1"/>
  <c r="K13" i="1" s="1"/>
  <c r="L12" i="1"/>
  <c r="L13" i="1" s="1"/>
  <c r="M12" i="1"/>
  <c r="M13" i="1" s="1"/>
  <c r="E14" i="1"/>
  <c r="J14" i="1"/>
  <c r="J15" i="1" s="1"/>
  <c r="K15" i="1"/>
  <c r="L15" i="1"/>
  <c r="J16" i="1"/>
  <c r="J17" i="1" s="1"/>
  <c r="J18" i="1"/>
  <c r="N18" i="1" s="1"/>
  <c r="D19" i="1"/>
  <c r="G19" i="1"/>
  <c r="I19" i="1"/>
  <c r="K19" i="1"/>
  <c r="K20" i="1" s="1"/>
  <c r="L19" i="1"/>
  <c r="L20" i="1"/>
  <c r="E21" i="1"/>
  <c r="E24" i="1" s="1"/>
  <c r="E25" i="1" s="1"/>
  <c r="J21" i="1"/>
  <c r="K22" i="1"/>
  <c r="L22" i="1"/>
  <c r="J23" i="1"/>
  <c r="N23" i="1" s="1"/>
  <c r="B24" i="1"/>
  <c r="D24" i="1"/>
  <c r="F24" i="1"/>
  <c r="G24" i="1"/>
  <c r="K24" i="1"/>
  <c r="K25" i="1" s="1"/>
  <c r="L24" i="1"/>
  <c r="L25" i="1" s="1"/>
  <c r="E26" i="1"/>
  <c r="E27" i="1" s="1"/>
  <c r="J26" i="1"/>
  <c r="K27" i="1"/>
  <c r="L27" i="1"/>
  <c r="E28" i="1"/>
  <c r="N28" i="1" s="1"/>
  <c r="N29" i="1" s="1"/>
  <c r="J28" i="1"/>
  <c r="J29" i="1" s="1"/>
  <c r="K29" i="1"/>
  <c r="L29" i="1"/>
  <c r="E30" i="1"/>
  <c r="J30" i="1"/>
  <c r="J31" i="1" s="1"/>
  <c r="K31" i="1"/>
  <c r="L31" i="1"/>
  <c r="D32" i="1"/>
  <c r="F32" i="1"/>
  <c r="G32" i="1"/>
  <c r="K32" i="1"/>
  <c r="K33" i="1" s="1"/>
  <c r="L32" i="1"/>
  <c r="L33" i="1" s="1"/>
  <c r="J34" i="1"/>
  <c r="K35" i="1"/>
  <c r="J36" i="1"/>
  <c r="K37" i="1"/>
  <c r="L37" i="1"/>
  <c r="J38" i="1"/>
  <c r="C33" i="35"/>
  <c r="N16" i="40"/>
  <c r="N17" i="40" s="1"/>
  <c r="N28" i="40"/>
  <c r="N29" i="40" s="1"/>
  <c r="N34" i="40"/>
  <c r="N35" i="40" s="1"/>
  <c r="J17" i="40"/>
  <c r="J24" i="40"/>
  <c r="J25" i="40" s="1"/>
  <c r="E9" i="40"/>
  <c r="N7" i="41"/>
  <c r="N9" i="41"/>
  <c r="N13" i="41"/>
  <c r="J18" i="41"/>
  <c r="J19" i="41"/>
  <c r="E21" i="41"/>
  <c r="E26" i="41"/>
  <c r="J8" i="41"/>
  <c r="E33" i="2"/>
  <c r="E34" i="2" s="1"/>
  <c r="E8" i="2"/>
  <c r="K12" i="3"/>
  <c r="K13" i="3"/>
  <c r="F22" i="5"/>
  <c r="L27" i="6"/>
  <c r="E12" i="3"/>
  <c r="F15" i="4"/>
  <c r="F17" i="6"/>
  <c r="F15" i="6"/>
  <c r="L9" i="7"/>
  <c r="F42" i="9"/>
  <c r="P14" i="9"/>
  <c r="P15" i="9" s="1"/>
  <c r="F41" i="10"/>
  <c r="F38" i="10"/>
  <c r="F35" i="10"/>
  <c r="L19" i="10"/>
  <c r="K29" i="8"/>
  <c r="E12" i="8"/>
  <c r="L53" i="9"/>
  <c r="F19" i="10"/>
  <c r="L12" i="7"/>
  <c r="L13" i="7" s="1"/>
  <c r="E15" i="8"/>
  <c r="E8" i="42"/>
  <c r="E9" i="42" s="1"/>
  <c r="J11" i="42"/>
  <c r="J29" i="42"/>
  <c r="N40" i="42"/>
  <c r="J37" i="42"/>
  <c r="O30" i="3"/>
  <c r="P10" i="7"/>
  <c r="F11" i="7"/>
  <c r="E28" i="41"/>
  <c r="O28" i="3"/>
  <c r="J10" i="41"/>
  <c r="J11" i="41"/>
  <c r="J12" i="41"/>
  <c r="E22" i="1"/>
  <c r="L35" i="10"/>
  <c r="L39" i="5"/>
  <c r="E4" i="3"/>
  <c r="E9" i="3" s="1"/>
  <c r="F32" i="6"/>
  <c r="F33" i="6" s="1"/>
  <c r="F12" i="6"/>
  <c r="F13" i="6" s="1"/>
  <c r="J33" i="2"/>
  <c r="J34" i="2" s="1"/>
  <c r="O5" i="3"/>
  <c r="N27" i="2"/>
  <c r="N28" i="2" s="1"/>
  <c r="E30" i="2"/>
  <c r="N15" i="2"/>
  <c r="N20" i="2" s="1"/>
  <c r="N21" i="2" s="1"/>
  <c r="E10" i="2"/>
  <c r="L39" i="4"/>
  <c r="F25" i="5"/>
  <c r="L17" i="5"/>
  <c r="P31" i="7"/>
  <c r="O19" i="8"/>
  <c r="O20" i="8" s="1"/>
  <c r="P32" i="9"/>
  <c r="P33" i="9" s="1"/>
  <c r="N29" i="41"/>
  <c r="E30" i="41"/>
  <c r="J19" i="40"/>
  <c r="J20" i="40" s="1"/>
  <c r="J15" i="40"/>
  <c r="L29" i="7"/>
  <c r="L30" i="7" s="1"/>
  <c r="F36" i="9"/>
  <c r="P35" i="9"/>
  <c r="F44" i="9"/>
  <c r="F45" i="9" s="1"/>
  <c r="P18" i="10"/>
  <c r="P19" i="10" s="1"/>
  <c r="N20" i="41"/>
  <c r="J23" i="41"/>
  <c r="J24" i="41" s="1"/>
  <c r="O47" i="8"/>
  <c r="O48" i="8" s="1"/>
  <c r="K45" i="8"/>
  <c r="K46" i="8" s="1"/>
  <c r="E45" i="8"/>
  <c r="E46" i="8" s="1"/>
  <c r="O14" i="8"/>
  <c r="N35" i="41"/>
  <c r="N36" i="41" s="1"/>
  <c r="E14" i="42"/>
  <c r="E15" i="42" s="1"/>
  <c r="N18" i="42"/>
  <c r="N23" i="42"/>
  <c r="N28" i="42"/>
  <c r="N29" i="42" s="1"/>
  <c r="N30" i="42"/>
  <c r="N38" i="42"/>
  <c r="F33" i="9"/>
  <c r="L16" i="10"/>
  <c r="L17" i="10" s="1"/>
  <c r="E11" i="41"/>
  <c r="E12" i="41" s="1"/>
  <c r="E31" i="41"/>
  <c r="E32" i="41" s="1"/>
  <c r="E27" i="40"/>
  <c r="P36" i="9"/>
  <c r="E17" i="3"/>
  <c r="E22" i="3"/>
  <c r="E29" i="3"/>
  <c r="N26" i="42"/>
  <c r="O15" i="8"/>
  <c r="O11" i="3" l="1"/>
  <c r="O15" i="3"/>
  <c r="O32" i="3"/>
  <c r="P10" i="6"/>
  <c r="P11" i="6" s="1"/>
  <c r="N16" i="1"/>
  <c r="N17" i="1" s="1"/>
  <c r="P48" i="10"/>
  <c r="P49" i="10" s="1"/>
  <c r="E19" i="3"/>
  <c r="E20" i="3" s="1"/>
  <c r="F22" i="6"/>
  <c r="P6" i="6"/>
  <c r="P7" i="6" s="1"/>
  <c r="K54" i="8"/>
  <c r="E15" i="3"/>
  <c r="L19" i="4"/>
  <c r="L20" i="4" s="1"/>
  <c r="N10" i="40"/>
  <c r="N11" i="40" s="1"/>
  <c r="O6" i="3"/>
  <c r="P18" i="4"/>
  <c r="P8" i="7"/>
  <c r="P9" i="7" s="1"/>
  <c r="L47" i="9"/>
  <c r="P45" i="10"/>
  <c r="P46" i="10" s="1"/>
  <c r="N5" i="41"/>
  <c r="N15" i="41"/>
  <c r="N16" i="41" s="1"/>
  <c r="N4" i="40"/>
  <c r="O8" i="44"/>
  <c r="O40" i="44"/>
  <c r="O41" i="44" s="1"/>
  <c r="P8" i="5"/>
  <c r="P12" i="5" s="1"/>
  <c r="P13" i="5" s="1"/>
  <c r="P26" i="6"/>
  <c r="P27" i="6" s="1"/>
  <c r="P25" i="7"/>
  <c r="P26" i="7" s="1"/>
  <c r="P15" i="7"/>
  <c r="N31" i="43"/>
  <c r="E27" i="3"/>
  <c r="N11" i="41"/>
  <c r="N12" i="41" s="1"/>
  <c r="N30" i="40"/>
  <c r="N31" i="40" s="1"/>
  <c r="E32" i="3"/>
  <c r="E33" i="3" s="1"/>
  <c r="F19" i="5"/>
  <c r="F20" i="5" s="1"/>
  <c r="F29" i="10"/>
  <c r="F30" i="10" s="1"/>
  <c r="N24" i="42"/>
  <c r="E13" i="3"/>
  <c r="J10" i="2"/>
  <c r="E12" i="1"/>
  <c r="E13" i="1" s="1"/>
  <c r="E11" i="3"/>
  <c r="N39" i="42"/>
  <c r="J27" i="40"/>
  <c r="J20" i="2"/>
  <c r="J21" i="2" s="1"/>
  <c r="N5" i="2"/>
  <c r="P41" i="9"/>
  <c r="P42" i="9" s="1"/>
  <c r="L9" i="9"/>
  <c r="J20" i="43"/>
  <c r="O9" i="44"/>
  <c r="P25" i="9"/>
  <c r="P26" i="9" s="1"/>
  <c r="P38" i="9"/>
  <c r="E7" i="3"/>
  <c r="E34" i="42"/>
  <c r="E35" i="42" s="1"/>
  <c r="N32" i="42"/>
  <c r="N33" i="42" s="1"/>
  <c r="E12" i="2"/>
  <c r="L44" i="9"/>
  <c r="L45" i="9" s="1"/>
  <c r="E9" i="8"/>
  <c r="E14" i="41"/>
  <c r="O6" i="44"/>
  <c r="N27" i="42"/>
  <c r="N16" i="2"/>
  <c r="O4" i="3"/>
  <c r="O37" i="3" s="1"/>
  <c r="N31" i="42"/>
  <c r="P32" i="7"/>
  <c r="N41" i="42"/>
  <c r="P37" i="10"/>
  <c r="P38" i="10" s="1"/>
  <c r="N4" i="1"/>
  <c r="F15" i="7"/>
  <c r="N39" i="2"/>
  <c r="J40" i="2"/>
  <c r="P28" i="5"/>
  <c r="P29" i="5" s="1"/>
  <c r="F29" i="5"/>
  <c r="P6" i="5"/>
  <c r="P7" i="5" s="1"/>
  <c r="F7" i="5"/>
  <c r="O25" i="8"/>
  <c r="O26" i="8" s="1"/>
  <c r="K26" i="8"/>
  <c r="P34" i="10"/>
  <c r="P35" i="10" s="1"/>
  <c r="L43" i="10"/>
  <c r="L44" i="10" s="1"/>
  <c r="E24" i="40"/>
  <c r="E25" i="40" s="1"/>
  <c r="E22" i="40"/>
  <c r="N21" i="40"/>
  <c r="N7" i="43"/>
  <c r="N9" i="43" s="1"/>
  <c r="N10" i="43" s="1"/>
  <c r="J9" i="43"/>
  <c r="J10" i="43" s="1"/>
  <c r="N39" i="43"/>
  <c r="N40" i="43" s="1"/>
  <c r="J40" i="43"/>
  <c r="J28" i="41"/>
  <c r="N27" i="41"/>
  <c r="E32" i="40"/>
  <c r="E33" i="40" s="1"/>
  <c r="N26" i="40"/>
  <c r="J42" i="43"/>
  <c r="N41" i="43"/>
  <c r="N42" i="43" s="1"/>
  <c r="P11" i="7"/>
  <c r="P16" i="6"/>
  <c r="P17" i="6" s="1"/>
  <c r="L32" i="5"/>
  <c r="L33" i="5" s="1"/>
  <c r="J27" i="1"/>
  <c r="N26" i="1"/>
  <c r="J32" i="1"/>
  <c r="J33" i="1" s="1"/>
  <c r="J11" i="1"/>
  <c r="J12" i="1"/>
  <c r="J13" i="1" s="1"/>
  <c r="P23" i="6"/>
  <c r="L24" i="6"/>
  <c r="L25" i="6" s="1"/>
  <c r="J21" i="42"/>
  <c r="J22" i="42" s="1"/>
  <c r="J17" i="42"/>
  <c r="J14" i="43"/>
  <c r="N13" i="43"/>
  <c r="N14" i="43" s="1"/>
  <c r="L22" i="4"/>
  <c r="P21" i="4"/>
  <c r="J13" i="42"/>
  <c r="N12" i="42"/>
  <c r="N13" i="42" s="1"/>
  <c r="O29" i="3"/>
  <c r="N34" i="42"/>
  <c r="N35" i="42" s="1"/>
  <c r="J31" i="41"/>
  <c r="J32" i="41" s="1"/>
  <c r="N38" i="1"/>
  <c r="J39" i="1"/>
  <c r="O12" i="3"/>
  <c r="O13" i="3" s="1"/>
  <c r="F17" i="5"/>
  <c r="E40" i="8"/>
  <c r="O39" i="8"/>
  <c r="O40" i="8" s="1"/>
  <c r="K7" i="8"/>
  <c r="K9" i="8"/>
  <c r="L52" i="10"/>
  <c r="P51" i="10"/>
  <c r="P52" i="10" s="1"/>
  <c r="P31" i="10"/>
  <c r="P32" i="10" s="1"/>
  <c r="F32" i="10"/>
  <c r="E7" i="40"/>
  <c r="N6" i="40"/>
  <c r="N7" i="40" s="1"/>
  <c r="E30" i="43"/>
  <c r="E35" i="43"/>
  <c r="E36" i="43" s="1"/>
  <c r="N30" i="1"/>
  <c r="N31" i="1" s="1"/>
  <c r="J13" i="2"/>
  <c r="J14" i="2" s="1"/>
  <c r="F22" i="4"/>
  <c r="P11" i="4"/>
  <c r="L35" i="5"/>
  <c r="F12" i="7"/>
  <c r="F13" i="7" s="1"/>
  <c r="O6" i="8"/>
  <c r="P7" i="10"/>
  <c r="N16" i="42"/>
  <c r="E17" i="42"/>
  <c r="N18" i="2"/>
  <c r="E16" i="2"/>
  <c r="O38" i="3"/>
  <c r="O39" i="3" s="1"/>
  <c r="L11" i="4"/>
  <c r="F12" i="4"/>
  <c r="F13" i="4" s="1"/>
  <c r="P39" i="5"/>
  <c r="P21" i="6"/>
  <c r="P22" i="6" s="1"/>
  <c r="P16" i="7"/>
  <c r="P17" i="7" s="1"/>
  <c r="P8" i="9"/>
  <c r="N37" i="42"/>
  <c r="N20" i="43"/>
  <c r="N33" i="43"/>
  <c r="N34" i="43" s="1"/>
  <c r="J10" i="44"/>
  <c r="J11" i="44" s="1"/>
  <c r="E36" i="44"/>
  <c r="E37" i="44" s="1"/>
  <c r="E32" i="1"/>
  <c r="E33" i="1" s="1"/>
  <c r="N5" i="1"/>
  <c r="L24" i="4"/>
  <c r="L25" i="4" s="1"/>
  <c r="P27" i="10"/>
  <c r="P13" i="10"/>
  <c r="P14" i="10" s="1"/>
  <c r="N4" i="41"/>
  <c r="J14" i="42"/>
  <c r="J15" i="42" s="1"/>
  <c r="J34" i="42"/>
  <c r="J35" i="42" s="1"/>
  <c r="N32" i="43"/>
  <c r="O7" i="44"/>
  <c r="O27" i="45"/>
  <c r="O28" i="45" s="1"/>
  <c r="O25" i="45"/>
  <c r="E23" i="45"/>
  <c r="O22" i="45"/>
  <c r="O23" i="45" s="1"/>
  <c r="O35" i="45"/>
  <c r="O36" i="45" s="1"/>
  <c r="E16" i="45"/>
  <c r="O15" i="45"/>
  <c r="O16" i="45" s="1"/>
  <c r="E10" i="45"/>
  <c r="O9" i="45"/>
  <c r="O10" i="45" s="1"/>
  <c r="L19" i="7"/>
  <c r="L20" i="7" s="1"/>
  <c r="N36" i="40"/>
  <c r="N37" i="40" s="1"/>
  <c r="J37" i="40"/>
  <c r="O9" i="3"/>
  <c r="O33" i="3"/>
  <c r="O31" i="3"/>
  <c r="N30" i="41"/>
  <c r="P30" i="5"/>
  <c r="P31" i="5" s="1"/>
  <c r="N35" i="2"/>
  <c r="N36" i="2" s="1"/>
  <c r="N32" i="40"/>
  <c r="N33" i="40" s="1"/>
  <c r="N27" i="40"/>
  <c r="J35" i="1"/>
  <c r="N34" i="1"/>
  <c r="N35" i="1" s="1"/>
  <c r="E31" i="1"/>
  <c r="E29" i="1"/>
  <c r="N6" i="2"/>
  <c r="K35" i="3"/>
  <c r="O34" i="3"/>
  <c r="O35" i="3" s="1"/>
  <c r="P37" i="4"/>
  <c r="P17" i="4"/>
  <c r="L24" i="5"/>
  <c r="L25" i="5" s="1"/>
  <c r="P21" i="5"/>
  <c r="P11" i="5"/>
  <c r="L9" i="5"/>
  <c r="L12" i="5"/>
  <c r="L13" i="5" s="1"/>
  <c r="L19" i="6"/>
  <c r="L20" i="6" s="1"/>
  <c r="L9" i="6"/>
  <c r="L12" i="6"/>
  <c r="L13" i="6" s="1"/>
  <c r="P6" i="7"/>
  <c r="P7" i="7" s="1"/>
  <c r="L7" i="7"/>
  <c r="O42" i="8"/>
  <c r="O43" i="8" s="1"/>
  <c r="E43" i="8"/>
  <c r="F15" i="9"/>
  <c r="F17" i="9"/>
  <c r="F18" i="9" s="1"/>
  <c r="F9" i="9"/>
  <c r="P5" i="10"/>
  <c r="F6" i="10"/>
  <c r="F8" i="10"/>
  <c r="J8" i="42"/>
  <c r="J9" i="42" s="1"/>
  <c r="N6" i="42"/>
  <c r="N8" i="42" s="1"/>
  <c r="N9" i="42" s="1"/>
  <c r="N9" i="1"/>
  <c r="L15" i="5"/>
  <c r="L19" i="5"/>
  <c r="L20" i="5" s="1"/>
  <c r="P9" i="5"/>
  <c r="L29" i="6"/>
  <c r="P28" i="6"/>
  <c r="P29" i="6" s="1"/>
  <c r="L32" i="6"/>
  <c r="L33" i="6" s="1"/>
  <c r="O33" i="8"/>
  <c r="O34" i="8" s="1"/>
  <c r="E34" i="8"/>
  <c r="N34" i="41"/>
  <c r="N8" i="41"/>
  <c r="E10" i="44"/>
  <c r="E11" i="44" s="1"/>
  <c r="O7" i="3"/>
  <c r="P19" i="9"/>
  <c r="N28" i="41"/>
  <c r="E31" i="3"/>
  <c r="J22" i="1"/>
  <c r="J24" i="1"/>
  <c r="J25" i="1" s="1"/>
  <c r="N21" i="1"/>
  <c r="J19" i="1"/>
  <c r="J20" i="1" s="1"/>
  <c r="J25" i="2"/>
  <c r="J26" i="2" s="1"/>
  <c r="J8" i="2"/>
  <c r="N7" i="2"/>
  <c r="N8" i="2" s="1"/>
  <c r="K31" i="3"/>
  <c r="K32" i="3"/>
  <c r="K33" i="3" s="1"/>
  <c r="D13" i="3"/>
  <c r="D11" i="3"/>
  <c r="D9" i="3"/>
  <c r="P30" i="4"/>
  <c r="P31" i="4" s="1"/>
  <c r="F31" i="4"/>
  <c r="P28" i="4"/>
  <c r="P29" i="4" s="1"/>
  <c r="L32" i="4"/>
  <c r="L33" i="4" s="1"/>
  <c r="P26" i="4"/>
  <c r="P22" i="4"/>
  <c r="F19" i="4"/>
  <c r="F20" i="4" s="1"/>
  <c r="F17" i="4"/>
  <c r="L12" i="4"/>
  <c r="L13" i="4" s="1"/>
  <c r="P8" i="4"/>
  <c r="F32" i="5"/>
  <c r="F33" i="5" s="1"/>
  <c r="P26" i="5"/>
  <c r="F27" i="5"/>
  <c r="P8" i="6"/>
  <c r="F9" i="6"/>
  <c r="F7" i="6"/>
  <c r="P35" i="7"/>
  <c r="P36" i="7" s="1"/>
  <c r="L36" i="7"/>
  <c r="F24" i="7"/>
  <c r="F29" i="7"/>
  <c r="F30" i="7" s="1"/>
  <c r="P23" i="7"/>
  <c r="N24" i="43"/>
  <c r="E25" i="43"/>
  <c r="E27" i="43"/>
  <c r="E28" i="43" s="1"/>
  <c r="N21" i="41"/>
  <c r="P17" i="9"/>
  <c r="P18" i="9" s="1"/>
  <c r="N14" i="41"/>
  <c r="N18" i="41"/>
  <c r="N19" i="41" s="1"/>
  <c r="N36" i="1"/>
  <c r="N37" i="1" s="1"/>
  <c r="J37" i="1"/>
  <c r="E32" i="2"/>
  <c r="N31" i="2"/>
  <c r="N32" i="2" s="1"/>
  <c r="E25" i="2"/>
  <c r="E26" i="2" s="1"/>
  <c r="N22" i="2"/>
  <c r="E24" i="3"/>
  <c r="E25" i="3" s="1"/>
  <c r="O21" i="3"/>
  <c r="O16" i="3"/>
  <c r="O17" i="3" s="1"/>
  <c r="K17" i="3"/>
  <c r="P39" i="4"/>
  <c r="P14" i="5"/>
  <c r="F11" i="5"/>
  <c r="F43" i="10"/>
  <c r="F44" i="10" s="1"/>
  <c r="P40" i="10"/>
  <c r="O11" i="8"/>
  <c r="K17" i="8"/>
  <c r="K18" i="8" s="1"/>
  <c r="L29" i="10"/>
  <c r="L30" i="10" s="1"/>
  <c r="E19" i="40"/>
  <c r="E20" i="40" s="1"/>
  <c r="N14" i="40"/>
  <c r="N35" i="43"/>
  <c r="N36" i="43" s="1"/>
  <c r="E22" i="43"/>
  <c r="E23" i="43" s="1"/>
  <c r="N17" i="43"/>
  <c r="J27" i="43"/>
  <c r="J28" i="43" s="1"/>
  <c r="J25" i="43"/>
  <c r="O12" i="44"/>
  <c r="O13" i="44" s="1"/>
  <c r="E13" i="44"/>
  <c r="E15" i="1"/>
  <c r="E19" i="1"/>
  <c r="E20" i="1" s="1"/>
  <c r="N6" i="1"/>
  <c r="N7" i="1" s="1"/>
  <c r="N29" i="2"/>
  <c r="N30" i="2" s="1"/>
  <c r="N11" i="2"/>
  <c r="K24" i="3"/>
  <c r="K25" i="3" s="1"/>
  <c r="K19" i="3"/>
  <c r="K20" i="3" s="1"/>
  <c r="F32" i="4"/>
  <c r="F33" i="4" s="1"/>
  <c r="P23" i="4"/>
  <c r="P24" i="4" s="1"/>
  <c r="P25" i="4" s="1"/>
  <c r="P6" i="4"/>
  <c r="P7" i="4" s="1"/>
  <c r="P35" i="5"/>
  <c r="F9" i="5"/>
  <c r="F12" i="5"/>
  <c r="F13" i="5" s="1"/>
  <c r="L39" i="6"/>
  <c r="F31" i="6"/>
  <c r="P30" i="6"/>
  <c r="P31" i="6" s="1"/>
  <c r="F19" i="7"/>
  <c r="F20" i="7" s="1"/>
  <c r="P6" i="9"/>
  <c r="P7" i="9" s="1"/>
  <c r="F7" i="9"/>
  <c r="P24" i="10"/>
  <c r="N6" i="41"/>
  <c r="N10" i="42"/>
  <c r="E11" i="42"/>
  <c r="J26" i="42"/>
  <c r="J27" i="42" s="1"/>
  <c r="J24" i="42"/>
  <c r="E37" i="42"/>
  <c r="N11" i="43"/>
  <c r="E15" i="43"/>
  <c r="E16" i="43" s="1"/>
  <c r="J22" i="43"/>
  <c r="J23" i="43" s="1"/>
  <c r="J18" i="43"/>
  <c r="J35" i="43"/>
  <c r="J36" i="43" s="1"/>
  <c r="N37" i="43"/>
  <c r="N38" i="43" s="1"/>
  <c r="E38" i="43"/>
  <c r="N10" i="41"/>
  <c r="N14" i="1"/>
  <c r="N10" i="1"/>
  <c r="N11" i="1" s="1"/>
  <c r="P34" i="4"/>
  <c r="P35" i="4" s="1"/>
  <c r="L35" i="4"/>
  <c r="P14" i="4"/>
  <c r="F7" i="4"/>
  <c r="P14" i="6"/>
  <c r="P27" i="7"/>
  <c r="P28" i="7" s="1"/>
  <c r="P21" i="7"/>
  <c r="P22" i="7" s="1"/>
  <c r="L12" i="9"/>
  <c r="L17" i="9"/>
  <c r="L18" i="9" s="1"/>
  <c r="P10" i="10"/>
  <c r="F11" i="10"/>
  <c r="N25" i="41"/>
  <c r="E12" i="40"/>
  <c r="E13" i="40" s="1"/>
  <c r="N8" i="40"/>
  <c r="J15" i="43"/>
  <c r="J16" i="43" s="1"/>
  <c r="J12" i="43"/>
  <c r="J13" i="44"/>
  <c r="J16" i="44"/>
  <c r="O16" i="44" s="1"/>
  <c r="O17" i="44" s="1"/>
  <c r="J35" i="44"/>
  <c r="O34" i="44"/>
  <c r="O35" i="44" s="1"/>
  <c r="O36" i="8"/>
  <c r="J12" i="40"/>
  <c r="J13" i="40" s="1"/>
  <c r="J9" i="40"/>
  <c r="N5" i="42"/>
  <c r="N6" i="43"/>
  <c r="J34" i="43"/>
  <c r="O21" i="44"/>
  <c r="O38" i="44"/>
  <c r="O39" i="44" s="1"/>
  <c r="J28" i="44"/>
  <c r="J29" i="44" s="1"/>
  <c r="J23" i="44"/>
  <c r="J24" i="44" s="1"/>
  <c r="O10" i="44"/>
  <c r="O11" i="44" s="1"/>
  <c r="O27" i="44"/>
  <c r="O30" i="44"/>
  <c r="O31" i="44" s="1"/>
  <c r="O42" i="44"/>
  <c r="O43" i="44" s="1"/>
  <c r="J17" i="44"/>
  <c r="O18" i="44"/>
  <c r="O19" i="44" s="1"/>
  <c r="E23" i="44"/>
  <c r="O25" i="44"/>
  <c r="E31" i="44"/>
  <c r="O32" i="44"/>
  <c r="O33" i="44" s="1"/>
  <c r="J36" i="44"/>
  <c r="J37" i="44" s="1"/>
  <c r="E26" i="44"/>
  <c r="P39" i="9" l="1"/>
  <c r="P44" i="9"/>
  <c r="P45" i="9" s="1"/>
  <c r="P12" i="7"/>
  <c r="P13" i="7" s="1"/>
  <c r="P19" i="7"/>
  <c r="P20" i="7" s="1"/>
  <c r="O27" i="3"/>
  <c r="N17" i="42"/>
  <c r="N21" i="42"/>
  <c r="N22" i="42" s="1"/>
  <c r="O7" i="8"/>
  <c r="O9" i="8"/>
  <c r="P24" i="6"/>
  <c r="P25" i="6" s="1"/>
  <c r="N27" i="1"/>
  <c r="N32" i="1"/>
  <c r="N33" i="1" s="1"/>
  <c r="N22" i="40"/>
  <c r="N24" i="40"/>
  <c r="N25" i="40" s="1"/>
  <c r="O31" i="8"/>
  <c r="O32" i="8" s="1"/>
  <c r="P15" i="6"/>
  <c r="P19" i="6"/>
  <c r="P20" i="6" s="1"/>
  <c r="N26" i="41"/>
  <c r="N31" i="41"/>
  <c r="N32" i="41" s="1"/>
  <c r="N13" i="2"/>
  <c r="N14" i="2" s="1"/>
  <c r="N12" i="2"/>
  <c r="N15" i="40"/>
  <c r="N19" i="40"/>
  <c r="N20" i="40" s="1"/>
  <c r="O17" i="8"/>
  <c r="O18" i="8" s="1"/>
  <c r="O12" i="8"/>
  <c r="P15" i="5"/>
  <c r="P19" i="5"/>
  <c r="P20" i="5" s="1"/>
  <c r="O22" i="3"/>
  <c r="O24" i="3"/>
  <c r="O25" i="3" s="1"/>
  <c r="P27" i="5"/>
  <c r="P32" i="5"/>
  <c r="P33" i="5" s="1"/>
  <c r="N12" i="1"/>
  <c r="N13" i="1" s="1"/>
  <c r="P22" i="5"/>
  <c r="P24" i="5"/>
  <c r="P25" i="5" s="1"/>
  <c r="O19" i="3"/>
  <c r="O20" i="3" s="1"/>
  <c r="N11" i="42"/>
  <c r="N14" i="42"/>
  <c r="N15" i="42" s="1"/>
  <c r="P24" i="7"/>
  <c r="P29" i="7"/>
  <c r="P30" i="7" s="1"/>
  <c r="P19" i="4"/>
  <c r="P20" i="4" s="1"/>
  <c r="P15" i="4"/>
  <c r="P25" i="10"/>
  <c r="P29" i="10"/>
  <c r="P30" i="10" s="1"/>
  <c r="N18" i="43"/>
  <c r="N22" i="43"/>
  <c r="N23" i="43" s="1"/>
  <c r="P41" i="10"/>
  <c r="P43" i="10"/>
  <c r="P44" i="10" s="1"/>
  <c r="N22" i="1"/>
  <c r="N24" i="1"/>
  <c r="N25" i="1" s="1"/>
  <c r="N33" i="2"/>
  <c r="N34" i="2" s="1"/>
  <c r="P32" i="6"/>
  <c r="P33" i="6" s="1"/>
  <c r="O37" i="8"/>
  <c r="O45" i="8"/>
  <c r="O46" i="8" s="1"/>
  <c r="P27" i="4"/>
  <c r="P32" i="4"/>
  <c r="P33" i="4" s="1"/>
  <c r="N12" i="40"/>
  <c r="N13" i="40" s="1"/>
  <c r="N9" i="40"/>
  <c r="P16" i="10"/>
  <c r="P17" i="10" s="1"/>
  <c r="P11" i="10"/>
  <c r="N15" i="1"/>
  <c r="N19" i="1"/>
  <c r="N20" i="1" s="1"/>
  <c r="N15" i="43"/>
  <c r="N16" i="43" s="1"/>
  <c r="N12" i="43"/>
  <c r="N25" i="2"/>
  <c r="N26" i="2" s="1"/>
  <c r="N23" i="2"/>
  <c r="N27" i="43"/>
  <c r="N28" i="43" s="1"/>
  <c r="N25" i="43"/>
  <c r="P9" i="6"/>
  <c r="P12" i="6"/>
  <c r="P13" i="6" s="1"/>
  <c r="P9" i="4"/>
  <c r="P12" i="4"/>
  <c r="P13" i="4" s="1"/>
  <c r="P20" i="9"/>
  <c r="P30" i="9"/>
  <c r="P31" i="9" s="1"/>
  <c r="P6" i="10"/>
  <c r="P8" i="10"/>
  <c r="P9" i="9"/>
  <c r="E24" i="44"/>
  <c r="O23" i="44"/>
  <c r="O24" i="44" s="1"/>
  <c r="O26" i="44"/>
  <c r="O28" i="44"/>
  <c r="O29" i="44" s="1"/>
  <c r="O36" i="44"/>
  <c r="O37" i="44" s="1"/>
</calcChain>
</file>

<file path=xl/sharedStrings.xml><?xml version="1.0" encoding="utf-8"?>
<sst xmlns="http://schemas.openxmlformats.org/spreadsheetml/2006/main" count="4449" uniqueCount="874">
  <si>
    <t>Transplantation figures for 2012</t>
  </si>
  <si>
    <t>Aarhus</t>
  </si>
  <si>
    <t>Odense</t>
  </si>
  <si>
    <t>København</t>
  </si>
  <si>
    <t>Danmark</t>
  </si>
  <si>
    <t>Skåne</t>
  </si>
  <si>
    <t>Göteborg</t>
  </si>
  <si>
    <t>Uppsala</t>
  </si>
  <si>
    <t>Stockholm</t>
  </si>
  <si>
    <t>Sverige</t>
  </si>
  <si>
    <t>Norge</t>
  </si>
  <si>
    <t>Finland</t>
  </si>
  <si>
    <t>Ísland</t>
  </si>
  <si>
    <t>Scandiatransplant</t>
  </si>
  <si>
    <t>Population</t>
  </si>
  <si>
    <t>Eligible deceased donors</t>
  </si>
  <si>
    <t>Actual deceased donors</t>
  </si>
  <si>
    <t>Utilized deceased donors</t>
  </si>
  <si>
    <t>P.M.P.</t>
  </si>
  <si>
    <t>Deceased donor Kidney</t>
  </si>
  <si>
    <t>Living donor Kidney</t>
  </si>
  <si>
    <t>Total Kidney</t>
  </si>
  <si>
    <t>P.M.P</t>
  </si>
  <si>
    <t>Deceased donor Liver</t>
  </si>
  <si>
    <t xml:space="preserve"> </t>
  </si>
  <si>
    <t>Living donor Liver</t>
  </si>
  <si>
    <t>Domino Liver</t>
  </si>
  <si>
    <t>Total Liver</t>
  </si>
  <si>
    <t xml:space="preserve">Heart </t>
  </si>
  <si>
    <t>Domino Heart</t>
  </si>
  <si>
    <t>Total Heart</t>
  </si>
  <si>
    <t>Heart-Lung</t>
  </si>
  <si>
    <t>Double Lung</t>
  </si>
  <si>
    <t>Single Lung</t>
  </si>
  <si>
    <t>Total Lungs</t>
  </si>
  <si>
    <t>Pancreas</t>
  </si>
  <si>
    <t>Islet Patients</t>
  </si>
  <si>
    <t>Intestine</t>
  </si>
  <si>
    <t>Note Göteborg – 7 Kidney-pancreas + 2 Liver-kidney</t>
  </si>
  <si>
    <t>Note Uppsala –  2 Kidney double + 1 Kidney double-pancreas  + 8 kidney-pancreas</t>
  </si>
  <si>
    <t>Note Oslo – 17 Kidney-pancreas</t>
  </si>
  <si>
    <t>Note Helsinki – 8 Kidney-pancreas + 1 Heart-kidney</t>
  </si>
  <si>
    <t>Note København – 1 Liver-kidney</t>
  </si>
  <si>
    <t>Note Stockholm – 1 Kidney double + 2 Kidney-pancreas + 1 Liver-kidney</t>
  </si>
  <si>
    <t>Transplantation figures for 2011</t>
  </si>
  <si>
    <t>Note Göteborg – 1 Kidney double – 1 Liver-kidney – 6 Kidney-pancreas - 1 Heart-kidney</t>
  </si>
  <si>
    <t>Note Uppsala – 15 Kidney-pancreas</t>
  </si>
  <si>
    <t>Note Oslo – 16 Kidney-pancreas + 3 Liver-kidney</t>
  </si>
  <si>
    <t>Note Helsinki – 1 Liver-kidney – 1 Kidney-pancreas</t>
  </si>
  <si>
    <t>Note København – 1 Kidney double – 1 Liver-kidney</t>
  </si>
  <si>
    <t>Note Stockholm – 5 Kidney-pancreas – Liver-kidney</t>
  </si>
  <si>
    <t>Transplantation figures for 2010</t>
  </si>
  <si>
    <t>Århus</t>
  </si>
  <si>
    <t>Malmö</t>
  </si>
  <si>
    <t>Lund</t>
  </si>
  <si>
    <t>Island</t>
  </si>
  <si>
    <t>Accepted deceased donors</t>
  </si>
  <si>
    <t>Realized deceased donors</t>
  </si>
  <si>
    <r>
      <t xml:space="preserve">Note København – 1 Liver-kidney </t>
    </r>
    <r>
      <rPr>
        <b/>
        <i/>
        <sz val="8"/>
        <color indexed="8"/>
        <rFont val="Arial"/>
        <family val="2"/>
      </rPr>
      <t>NB! 3 DD and 3 LD kidneys from Herlev are now counted as København</t>
    </r>
    <r>
      <rPr>
        <i/>
        <sz val="8"/>
        <color indexed="8"/>
        <rFont val="Arial"/>
        <family val="2"/>
      </rPr>
      <t xml:space="preserve"> </t>
    </r>
  </si>
  <si>
    <t>Note Göteborg – 10 Kidney-pancreas + 3 Liver-kidney + 1 Kidney double</t>
  </si>
  <si>
    <t>Note Uppsala – 13 Kidney-pancreas + 2 Kidney double</t>
  </si>
  <si>
    <t>Note Stockholm – 1 Kidney-pancreas + 1 Liver-kidney</t>
  </si>
  <si>
    <t>Note Oslo – 14 Kidney-pancreas + 1 Heart-kidney + 1 Kidney double + 1 Liver-kidney</t>
  </si>
  <si>
    <t>Note Helsinki – 2 kidney-pancreas + 2 Liver-kidney + 7 Kidney-Islet</t>
  </si>
  <si>
    <t>Transplantation figures for 2009</t>
  </si>
  <si>
    <t>Herlev</t>
  </si>
  <si>
    <t xml:space="preserve">Note Oslo – 1 Heart-Liver - 16 Kidney-pancreas </t>
  </si>
  <si>
    <t>Notes Göteborg – 3 Liver-kidney – 1 Liver-pancreas – 4 Kidney-pancreas</t>
  </si>
  <si>
    <t>Notes Uppsala – 10 Kidney-pancreas</t>
  </si>
  <si>
    <t xml:space="preserve">Notes Helsinki – 6 Kidney-islets – 1 Liver-kidney </t>
  </si>
  <si>
    <t>Notes Stockholm – 1 Liver-kidney – 4 Kidney-pancreas</t>
  </si>
  <si>
    <t>Transplantation figures 4. quarter 2008</t>
  </si>
  <si>
    <t xml:space="preserve">Note Oslo – 3 Liver-kidney -9 Kidney-pancreas – 2 Kidneydouble </t>
  </si>
  <si>
    <t>Notes København – 1 Kidneydouble</t>
  </si>
  <si>
    <t>Notes Göteborg – 1 Liver-kidney – 1 Heart-kidney – 2 Kidneydouble</t>
  </si>
  <si>
    <t>Notes Uppsala – 7 Kidney-pancreas - 4 Kidneydouble</t>
  </si>
  <si>
    <t>Notes Helsinki – 5 Kidney-islets – 2 Liver-kidney – 1 Heart-kidney – 1 Doublelung-kidney</t>
  </si>
  <si>
    <t>Notes Stockholm – 2 Liver-kidney - 3 Kidney-pancreas</t>
  </si>
  <si>
    <t>Transplantation figures 2007</t>
  </si>
  <si>
    <t>Islet Patients/portions</t>
  </si>
  <si>
    <t>6</t>
  </si>
  <si>
    <t>4</t>
  </si>
  <si>
    <t>Note Oslo – 14 Kidney-pancreas - 1 Heart-Lung-Liver - 1 Kidneydouble</t>
  </si>
  <si>
    <t>Note Helsinki - 1 Liver-kidney</t>
  </si>
  <si>
    <t>Note København - 1 Heart-kidney</t>
  </si>
  <si>
    <t>Note Göteborg - 7 Liver-kidney - 1Heart-Kidney - 1 Kidney-pancreas - 1 Living kidney-liver</t>
  </si>
  <si>
    <t>Note Stockholm - 1 Kidney-pancreas</t>
  </si>
  <si>
    <t>Note Uppsala - 8 Kidney-pancreas</t>
  </si>
  <si>
    <t>Transplantation figures 2006</t>
  </si>
  <si>
    <t>2/4</t>
  </si>
  <si>
    <t>5/8</t>
  </si>
  <si>
    <t>13</t>
  </si>
  <si>
    <t>Note København - 1 Kidney-double</t>
  </si>
  <si>
    <t>Note Odense - 1 Kidney-double</t>
  </si>
  <si>
    <r>
      <t>Note Göteborg - 5 Liver-kidney,</t>
    </r>
    <r>
      <rPr>
        <i/>
        <sz val="8"/>
        <color indexed="11"/>
        <rFont val="Arial"/>
        <family val="2"/>
      </rPr>
      <t xml:space="preserve"> </t>
    </r>
    <r>
      <rPr>
        <i/>
        <sz val="8"/>
        <rFont val="Arial"/>
        <family val="2"/>
      </rPr>
      <t>1Kidney-double</t>
    </r>
  </si>
  <si>
    <t>Note Uppsala - 6 Kidney-pancreas, 1 Kidney-double</t>
  </si>
  <si>
    <r>
      <t>Note Oslo - 1 Liver-kidney, 6 Kidney-pancreas, 2</t>
    </r>
    <r>
      <rPr>
        <i/>
        <sz val="8"/>
        <color indexed="11"/>
        <rFont val="Arial"/>
        <family val="2"/>
      </rPr>
      <t xml:space="preserve"> </t>
    </r>
    <r>
      <rPr>
        <i/>
        <sz val="8"/>
        <rFont val="Arial"/>
        <family val="2"/>
      </rPr>
      <t>Kidney-double</t>
    </r>
  </si>
  <si>
    <t>Note Helsinki - 6 Liver-kidney</t>
  </si>
  <si>
    <t>Transplantation figures 2005</t>
  </si>
  <si>
    <t>Accepted donors</t>
  </si>
  <si>
    <t>Realized donors</t>
  </si>
  <si>
    <t>MOD</t>
  </si>
  <si>
    <t>% Multiorgan</t>
  </si>
  <si>
    <t>Paediatric</t>
  </si>
  <si>
    <t>Cadaveric Kidney</t>
  </si>
  <si>
    <t>0</t>
  </si>
  <si>
    <t>1</t>
  </si>
  <si>
    <t>2</t>
  </si>
  <si>
    <t>3</t>
  </si>
  <si>
    <t>Living Kidney</t>
  </si>
  <si>
    <t>5</t>
  </si>
  <si>
    <t>9</t>
  </si>
  <si>
    <t>11</t>
  </si>
  <si>
    <t>?</t>
  </si>
  <si>
    <t>25</t>
  </si>
  <si>
    <t>Cadaveric Liver</t>
  </si>
  <si>
    <t>30</t>
  </si>
  <si>
    <t>Split liver</t>
  </si>
  <si>
    <t>Living Liver</t>
  </si>
  <si>
    <t>8</t>
  </si>
  <si>
    <t xml:space="preserve"> 2</t>
  </si>
  <si>
    <t>4/6</t>
  </si>
  <si>
    <t>5/13</t>
  </si>
  <si>
    <t>11/?</t>
  </si>
  <si>
    <t>Notes</t>
  </si>
  <si>
    <t>Uppsala - 4 kidney-pancreas</t>
  </si>
  <si>
    <t>København - 1Kidney-double - 12 Cadaveric and 7 Living kidney perfomed in Herlev</t>
  </si>
  <si>
    <t>Norge - 10 kidney-pancreas - 1 Pancreas - 1 Heart-kidney - 1 Liver-kindney</t>
  </si>
  <si>
    <t>Malmö/Lund - 1Kidney-double</t>
  </si>
  <si>
    <t>Stockholm - 1 Kidney-pancreas</t>
  </si>
  <si>
    <t>Göteborg - 1 Liver-pancreas - 1 Multiviseral(Liver/kidney/pancreas/intestine) - 6 liver-kidney</t>
  </si>
  <si>
    <t>Transplantation figures 2004</t>
  </si>
  <si>
    <t>(to be finally ratified at the next boardmeeting)</t>
  </si>
  <si>
    <t>Mill. inhab.</t>
  </si>
  <si>
    <t>1,64</t>
  </si>
  <si>
    <t>1,31</t>
  </si>
  <si>
    <t>1,88</t>
  </si>
  <si>
    <t>1,6</t>
  </si>
  <si>
    <t>3,5</t>
  </si>
  <si>
    <t>1,95</t>
  </si>
  <si>
    <t>12</t>
  </si>
  <si>
    <t>7</t>
  </si>
  <si>
    <t>19</t>
  </si>
  <si>
    <t>10</t>
  </si>
  <si>
    <t>22</t>
  </si>
  <si>
    <t>Multible islet</t>
  </si>
  <si>
    <t>2 (*7)</t>
  </si>
  <si>
    <t>1 (*3)</t>
  </si>
  <si>
    <t>9 (*10)</t>
  </si>
  <si>
    <t>Notes on Norge: 8 kidney+pancreas, 4 Liver+kidney, 1 Heart+kidney</t>
  </si>
  <si>
    <t>Notes on Stockholm: 2 kidney+pancreas, 1 Liver-kidney, 1 Liver-kidney-islet</t>
  </si>
  <si>
    <t>Notes on Göteborg, 5 Liver-kidney, 1 Kidney-pancreas, 2 Multiviseral</t>
  </si>
  <si>
    <t xml:space="preserve">Notes on Uppsala, 2 Kidney-pancreas </t>
  </si>
  <si>
    <t>Transplantation figures 2003</t>
  </si>
  <si>
    <t>1,88+0,29</t>
  </si>
  <si>
    <t>1,9</t>
  </si>
  <si>
    <t>Cadaveric donors</t>
  </si>
  <si>
    <t>15</t>
  </si>
  <si>
    <t>(5)</t>
  </si>
  <si>
    <t>(1)</t>
  </si>
  <si>
    <t>39</t>
  </si>
  <si>
    <t>14</t>
  </si>
  <si>
    <t>Notes on Norge: 11 kidney+pancreas, 2 Liver-kidney</t>
  </si>
  <si>
    <t>Notes on Stockholm: 1 kidney+pancreas</t>
  </si>
  <si>
    <t>Notes on Göteborg, 3 Liver-kidney, 1 Kidney-pancreas, 1 Multiviseral,  1 Living Liver-kidney</t>
  </si>
  <si>
    <t xml:space="preserve">Notes on Uppsala, 7 Kidney-pancreas </t>
  </si>
  <si>
    <t>Transplantation figures 2002</t>
  </si>
  <si>
    <t>1,88+0,27</t>
  </si>
  <si>
    <t>5.741.658</t>
  </si>
  <si>
    <t>8.939.262</t>
  </si>
  <si>
    <t>4.538.400</t>
  </si>
  <si>
    <t>5.194.901</t>
  </si>
  <si>
    <t>24.414.221</t>
  </si>
  <si>
    <t>24 (20)</t>
  </si>
  <si>
    <t>18 (14)</t>
  </si>
  <si>
    <t>31 (17+2)</t>
  </si>
  <si>
    <t>73 (53)</t>
  </si>
  <si>
    <t>20 (19)</t>
  </si>
  <si>
    <t>36</t>
  </si>
  <si>
    <t>21</t>
  </si>
  <si>
    <t>98</t>
  </si>
  <si>
    <t>62 (40)</t>
  </si>
  <si>
    <t>89 (58)</t>
  </si>
  <si>
    <t>322</t>
  </si>
  <si>
    <t>14,63</t>
  </si>
  <si>
    <t>13,74</t>
  </si>
  <si>
    <t>(11,23)</t>
  </si>
  <si>
    <t>12,71</t>
  </si>
  <si>
    <t>12,5</t>
  </si>
  <si>
    <t>10,29</t>
  </si>
  <si>
    <t>11,05</t>
  </si>
  <si>
    <t>11,01</t>
  </si>
  <si>
    <t>13,66</t>
  </si>
  <si>
    <t>17,12</t>
  </si>
  <si>
    <t>13,9</t>
  </si>
  <si>
    <t>72,6%</t>
  </si>
  <si>
    <t>95%</t>
  </si>
  <si>
    <t>64,52%</t>
  </si>
  <si>
    <t>65,2%</t>
  </si>
  <si>
    <t>46</t>
  </si>
  <si>
    <t>38</t>
  </si>
  <si>
    <t>132</t>
  </si>
  <si>
    <t>75</t>
  </si>
  <si>
    <t>43</t>
  </si>
  <si>
    <t>194</t>
  </si>
  <si>
    <t>115</t>
  </si>
  <si>
    <t>169</t>
  </si>
  <si>
    <t>610</t>
  </si>
  <si>
    <t>28,05</t>
  </si>
  <si>
    <t>27,48</t>
  </si>
  <si>
    <t>17,67</t>
  </si>
  <si>
    <t>19,67</t>
  </si>
  <si>
    <t>22,99</t>
  </si>
  <si>
    <t>23,75</t>
  </si>
  <si>
    <t>21,43</t>
  </si>
  <si>
    <t>20,0</t>
  </si>
  <si>
    <t>22,63</t>
  </si>
  <si>
    <t>21,7</t>
  </si>
  <si>
    <t>25,34</t>
  </si>
  <si>
    <t>32,5</t>
  </si>
  <si>
    <t>24,99</t>
  </si>
  <si>
    <t>114</t>
  </si>
  <si>
    <t>254</t>
  </si>
  <si>
    <t>5,49</t>
  </si>
  <si>
    <t>8,4</t>
  </si>
  <si>
    <t>5,12</t>
  </si>
  <si>
    <t>13,11</t>
  </si>
  <si>
    <t>6,79</t>
  </si>
  <si>
    <t>13,13</t>
  </si>
  <si>
    <t>18,95</t>
  </si>
  <si>
    <t>12,75</t>
  </si>
  <si>
    <t>21,6</t>
  </si>
  <si>
    <t>0,58</t>
  </si>
  <si>
    <t>10,4</t>
  </si>
  <si>
    <t>55</t>
  </si>
  <si>
    <t>47</t>
  </si>
  <si>
    <t>49</t>
  </si>
  <si>
    <t>20</t>
  </si>
  <si>
    <t>171</t>
  </si>
  <si>
    <t>59</t>
  </si>
  <si>
    <t>111</t>
  </si>
  <si>
    <t>79</t>
  </si>
  <si>
    <t>308</t>
  </si>
  <si>
    <t>213</t>
  </si>
  <si>
    <t>172</t>
  </si>
  <si>
    <t>864</t>
  </si>
  <si>
    <t>33,54</t>
  </si>
  <si>
    <t>35,88</t>
  </si>
  <si>
    <t>22,79</t>
  </si>
  <si>
    <t>32,79</t>
  </si>
  <si>
    <t>29,79</t>
  </si>
  <si>
    <t>36,88</t>
  </si>
  <si>
    <t>31,71</t>
  </si>
  <si>
    <t>31,05</t>
  </si>
  <si>
    <t>41,58</t>
  </si>
  <si>
    <t>34,45</t>
  </si>
  <si>
    <t>47,12</t>
  </si>
  <si>
    <t>33,08</t>
  </si>
  <si>
    <t>35,39</t>
  </si>
  <si>
    <t>50</t>
  </si>
  <si>
    <t>41</t>
  </si>
  <si>
    <t>95</t>
  </si>
  <si>
    <t>206</t>
  </si>
  <si>
    <t>10,63</t>
  </si>
  <si>
    <t>5,51</t>
  </si>
  <si>
    <t>9,05</t>
  </si>
  <si>
    <t>8,44</t>
  </si>
  <si>
    <t>40</t>
  </si>
  <si>
    <t>53</t>
  </si>
  <si>
    <t>45</t>
  </si>
  <si>
    <t>102</t>
  </si>
  <si>
    <t>214</t>
  </si>
  <si>
    <t>6,97</t>
  </si>
  <si>
    <t>11,41</t>
  </si>
  <si>
    <t>8,77</t>
  </si>
  <si>
    <t>17</t>
  </si>
  <si>
    <t>26</t>
  </si>
  <si>
    <t>18</t>
  </si>
  <si>
    <t>93</t>
  </si>
  <si>
    <t>5,22</t>
  </si>
  <si>
    <t>2,13</t>
  </si>
  <si>
    <t>5,73</t>
  </si>
  <si>
    <t>3,47</t>
  </si>
  <si>
    <t>3,81</t>
  </si>
  <si>
    <t>37</t>
  </si>
  <si>
    <t>77</t>
  </si>
  <si>
    <t>48</t>
  </si>
  <si>
    <t>51</t>
  </si>
  <si>
    <t>8,36</t>
  </si>
  <si>
    <t>5,71</t>
  </si>
  <si>
    <t>2,64</t>
  </si>
  <si>
    <t>0,77</t>
  </si>
  <si>
    <t>4.71</t>
  </si>
  <si>
    <t>1*2</t>
  </si>
  <si>
    <t xml:space="preserve">Notes on Cadaveric donor the figure in ( ) is the number of MOD </t>
  </si>
  <si>
    <t>Notes on population in Danmark includes Island with 288.201 Grønland with 56.542 and Føroya with 47.703</t>
  </si>
  <si>
    <t>Notes on Norge: 15 kidney+pancreas, 1 Liver+kidney</t>
  </si>
  <si>
    <t>Notes on København: 1 Heart+liver, 1 Liver+kidney, 2 of the donors were from Island, population in København includes with 282.201 Inhab.</t>
  </si>
  <si>
    <t>Notes on Finland: 1 Liver+kidney</t>
  </si>
  <si>
    <t>Notes on Malmö: 1 Kidney+pancreas</t>
  </si>
  <si>
    <t>Notes on Göteborg: 5 liver+kidney, 1 Kidney+pancreas, 3 Multiviseale (Intestine+liver+pancreas)</t>
  </si>
  <si>
    <t>Notes on Uppsala: 3 Kidney+pancreas</t>
  </si>
  <si>
    <t>Notes on Stockholm: 1 Kidney+pancreas</t>
  </si>
  <si>
    <t xml:space="preserve">Transplantation figures 2001 </t>
  </si>
  <si>
    <t>5,43 mill</t>
  </si>
  <si>
    <t>8,91 mill</t>
  </si>
  <si>
    <t>4,52 mill</t>
  </si>
  <si>
    <t>5,18 mill</t>
  </si>
  <si>
    <t>24,32 mill</t>
  </si>
  <si>
    <t>24 (17)</t>
  </si>
  <si>
    <t>17 (13)</t>
  </si>
  <si>
    <t>29 (22)</t>
  </si>
  <si>
    <t>70 (52)</t>
  </si>
  <si>
    <t>17 (11)</t>
  </si>
  <si>
    <t>39 (33)</t>
  </si>
  <si>
    <t>32 (25)</t>
  </si>
  <si>
    <t>20 (13)</t>
  </si>
  <si>
    <t>108 (82)</t>
  </si>
  <si>
    <t>65 (54)</t>
  </si>
  <si>
    <t>88 (43)</t>
  </si>
  <si>
    <t>331 (231)</t>
  </si>
  <si>
    <t>12,9</t>
  </si>
  <si>
    <t>12,1</t>
  </si>
  <si>
    <t>14.4</t>
  </si>
  <si>
    <t>17.0</t>
  </si>
  <si>
    <t>13.6</t>
  </si>
  <si>
    <t>74,3</t>
  </si>
  <si>
    <t>75,9</t>
  </si>
  <si>
    <t>83.1</t>
  </si>
  <si>
    <t>48.9</t>
  </si>
  <si>
    <t>69.8</t>
  </si>
  <si>
    <t>39+12</t>
  </si>
  <si>
    <t>121</t>
  </si>
  <si>
    <t>66</t>
  </si>
  <si>
    <t>52</t>
  </si>
  <si>
    <t>188</t>
  </si>
  <si>
    <t>125</t>
  </si>
  <si>
    <t>165</t>
  </si>
  <si>
    <t>599</t>
  </si>
  <si>
    <t>22,3</t>
  </si>
  <si>
    <t>21,1</t>
  </si>
  <si>
    <t>27.7</t>
  </si>
  <si>
    <t>31.9</t>
  </si>
  <si>
    <t>24.6</t>
  </si>
  <si>
    <t>16+8</t>
  </si>
  <si>
    <t>42</t>
  </si>
  <si>
    <t>33</t>
  </si>
  <si>
    <t>119</t>
  </si>
  <si>
    <t>86</t>
  </si>
  <si>
    <t>250</t>
  </si>
  <si>
    <t>7,6</t>
  </si>
  <si>
    <t>13,4</t>
  </si>
  <si>
    <t>19.0</t>
  </si>
  <si>
    <t>0.8</t>
  </si>
  <si>
    <t>10.3</t>
  </si>
  <si>
    <t>162</t>
  </si>
  <si>
    <t>307</t>
  </si>
  <si>
    <t>211</t>
  </si>
  <si>
    <t>849</t>
  </si>
  <si>
    <t>29,8</t>
  </si>
  <si>
    <t>34.5</t>
  </si>
  <si>
    <t>46.7</t>
  </si>
  <si>
    <t>32.6</t>
  </si>
  <si>
    <t>34.9</t>
  </si>
  <si>
    <t>32</t>
  </si>
  <si>
    <t>44</t>
  </si>
  <si>
    <t>201</t>
  </si>
  <si>
    <t>5,9</t>
  </si>
  <si>
    <t>10.7</t>
  </si>
  <si>
    <t>8.0</t>
  </si>
  <si>
    <t>7.3</t>
  </si>
  <si>
    <t>8.3</t>
  </si>
  <si>
    <t>0.2</t>
  </si>
  <si>
    <t>0.3</t>
  </si>
  <si>
    <t>209</t>
  </si>
  <si>
    <t>11.4</t>
  </si>
  <si>
    <t>8.2</t>
  </si>
  <si>
    <t>8.6</t>
  </si>
  <si>
    <t>31</t>
  </si>
  <si>
    <t>16</t>
  </si>
  <si>
    <t>27</t>
  </si>
  <si>
    <t>96</t>
  </si>
  <si>
    <t>5,7</t>
  </si>
  <si>
    <t>2.8</t>
  </si>
  <si>
    <t>6.0</t>
  </si>
  <si>
    <t>2.5</t>
  </si>
  <si>
    <t>3.9</t>
  </si>
  <si>
    <t>0.1</t>
  </si>
  <si>
    <t>0.4</t>
  </si>
  <si>
    <t>0.6</t>
  </si>
  <si>
    <t>23</t>
  </si>
  <si>
    <t>1,3</t>
  </si>
  <si>
    <t>1.8</t>
  </si>
  <si>
    <t>0.9</t>
  </si>
  <si>
    <t>4,1</t>
  </si>
  <si>
    <t>1.5</t>
  </si>
  <si>
    <t>0.7</t>
  </si>
  <si>
    <t>1.6</t>
  </si>
  <si>
    <t>29</t>
  </si>
  <si>
    <t>67</t>
  </si>
  <si>
    <t>5,3</t>
  </si>
  <si>
    <t>2.4</t>
  </si>
  <si>
    <t>2.9</t>
  </si>
  <si>
    <t>1.1</t>
  </si>
  <si>
    <t>1*4</t>
  </si>
  <si>
    <t>1*</t>
  </si>
  <si>
    <t>1*3</t>
  </si>
  <si>
    <t xml:space="preserve">Notes on population in Scandiatransplant - Island is included with 0,27 mill Inhab. </t>
  </si>
  <si>
    <t>Notes on population in Danmark includes Grønland with 0,056 mill and Føroya with 0,045 mill</t>
  </si>
  <si>
    <t>Note on Uppsala: 5 kidney+pancreas</t>
  </si>
  <si>
    <t>Notes on Norge: 12 kidney+pancreas, 1 double kidney, 1 heart+kidney</t>
  </si>
  <si>
    <t>Notes on København: the kidney figures is "Rigshospitalet + Herlev", 3 of the donors from Island</t>
  </si>
  <si>
    <t>Transplantation figures 2000</t>
  </si>
  <si>
    <t>8,88 mill</t>
  </si>
  <si>
    <t>4,50 mill</t>
  </si>
  <si>
    <t>5,17 mill</t>
  </si>
  <si>
    <t>24,26 mill</t>
  </si>
  <si>
    <t>26 (11)</t>
  </si>
  <si>
    <t>11 (8)</t>
  </si>
  <si>
    <t>31 (18)</t>
  </si>
  <si>
    <t>68 (37)</t>
  </si>
  <si>
    <t>14 (11)</t>
  </si>
  <si>
    <t>34 (27)</t>
  </si>
  <si>
    <t>26 (24)</t>
  </si>
  <si>
    <t>23 (16)</t>
  </si>
  <si>
    <t>97 (78)</t>
  </si>
  <si>
    <t>79 (60)</t>
  </si>
  <si>
    <t>103 (47)</t>
  </si>
  <si>
    <t>347 (222)</t>
  </si>
  <si>
    <t>10,9</t>
  </si>
  <si>
    <t>17,6</t>
  </si>
  <si>
    <t>14,3</t>
  </si>
  <si>
    <t>42,3</t>
  </si>
  <si>
    <t>72,7</t>
  </si>
  <si>
    <t>58,1</t>
  </si>
  <si>
    <t>54,4</t>
  </si>
  <si>
    <t>78,6</t>
  </si>
  <si>
    <t>79,4</t>
  </si>
  <si>
    <t>93,3</t>
  </si>
  <si>
    <t>69,6</t>
  </si>
  <si>
    <t>80,4</t>
  </si>
  <si>
    <t>45,6</t>
  </si>
  <si>
    <t>64,0</t>
  </si>
  <si>
    <t>41+13</t>
  </si>
  <si>
    <t>69</t>
  </si>
  <si>
    <t>193</t>
  </si>
  <si>
    <t>129</t>
  </si>
  <si>
    <t>187</t>
  </si>
  <si>
    <t>630</t>
  </si>
  <si>
    <t>28,7</t>
  </si>
  <si>
    <t>36,2</t>
  </si>
  <si>
    <t>26,0</t>
  </si>
  <si>
    <t>11+3</t>
  </si>
  <si>
    <t>24</t>
  </si>
  <si>
    <t>90</t>
  </si>
  <si>
    <t>207</t>
  </si>
  <si>
    <t>6,1</t>
  </si>
  <si>
    <t>10,1</t>
  </si>
  <si>
    <t>17,1</t>
  </si>
  <si>
    <t>1,4</t>
  </si>
  <si>
    <t>8,5</t>
  </si>
  <si>
    <t>154</t>
  </si>
  <si>
    <t>283</t>
  </si>
  <si>
    <t>837</t>
  </si>
  <si>
    <t>28,4</t>
  </si>
  <si>
    <t>31,9</t>
  </si>
  <si>
    <t>45,8</t>
  </si>
  <si>
    <t>37,5</t>
  </si>
  <si>
    <t>34,5</t>
  </si>
  <si>
    <t>183</t>
  </si>
  <si>
    <t>4,4</t>
  </si>
  <si>
    <t>11,0</t>
  </si>
  <si>
    <t>6,7</t>
  </si>
  <si>
    <t>6,0</t>
  </si>
  <si>
    <t>7,5</t>
  </si>
  <si>
    <t>0,7</t>
  </si>
  <si>
    <t>0,2</t>
  </si>
  <si>
    <t>0,1</t>
  </si>
  <si>
    <t>106</t>
  </si>
  <si>
    <t>191</t>
  </si>
  <si>
    <t>11,9</t>
  </si>
  <si>
    <t>7,9</t>
  </si>
  <si>
    <t>28</t>
  </si>
  <si>
    <t>87</t>
  </si>
  <si>
    <t>5,2</t>
  </si>
  <si>
    <t>2,3</t>
  </si>
  <si>
    <t>5,6</t>
  </si>
  <si>
    <t>2,7</t>
  </si>
  <si>
    <t>3,6</t>
  </si>
  <si>
    <t>0,4</t>
  </si>
  <si>
    <t>0,6</t>
  </si>
  <si>
    <t>0,3</t>
  </si>
  <si>
    <t>0,8</t>
  </si>
  <si>
    <t>2,4</t>
  </si>
  <si>
    <t>1,0</t>
  </si>
  <si>
    <t>5,0</t>
  </si>
  <si>
    <t>2,0</t>
  </si>
  <si>
    <t>81</t>
  </si>
  <si>
    <t>3,0</t>
  </si>
  <si>
    <t>3,3</t>
  </si>
  <si>
    <t>1,5</t>
  </si>
  <si>
    <t>1,1</t>
  </si>
  <si>
    <t>Notes on Stockholm: 2 of the donors had no organs harvested because of malignancy</t>
  </si>
  <si>
    <t>Notes on Lund: 1 single lung from NHBD</t>
  </si>
  <si>
    <t>Notes on Norge: 7 kidney+pancreas 1 single pancreas</t>
  </si>
  <si>
    <t>Notes on København: the kidney figures is "Rigshospitalet + Herlev", 3 of the donors was Islandic</t>
  </si>
  <si>
    <t>Transplantation figures 1999</t>
  </si>
  <si>
    <t>5,36 mill</t>
  </si>
  <si>
    <t>1,7 mill</t>
  </si>
  <si>
    <t>3,48 mill</t>
  </si>
  <si>
    <t>2,1 mill</t>
  </si>
  <si>
    <t>4,44 mill</t>
  </si>
  <si>
    <t>5,16 mill</t>
  </si>
  <si>
    <t>24,14 mill</t>
  </si>
  <si>
    <t>0,27 mill</t>
  </si>
  <si>
    <t>27 (19)</t>
  </si>
  <si>
    <t>15 (11)</t>
  </si>
  <si>
    <t>34 (20)</t>
  </si>
  <si>
    <t>76 (50)</t>
  </si>
  <si>
    <t>23 (17)</t>
  </si>
  <si>
    <t>46 (37)</t>
  </si>
  <si>
    <t>23 (18)</t>
  </si>
  <si>
    <t>16 (13)</t>
  </si>
  <si>
    <t>108 (85)</t>
  </si>
  <si>
    <t>69 (54)</t>
  </si>
  <si>
    <t>85 (45)</t>
  </si>
  <si>
    <t>338 (234)</t>
  </si>
  <si>
    <t>14,2</t>
  </si>
  <si>
    <t>15,5</t>
  </si>
  <si>
    <t>16,5</t>
  </si>
  <si>
    <t>14,0</t>
  </si>
  <si>
    <t>65,8</t>
  </si>
  <si>
    <t>78,7</t>
  </si>
  <si>
    <t>78,3</t>
  </si>
  <si>
    <t>53,0</t>
  </si>
  <si>
    <t>69,2</t>
  </si>
  <si>
    <t>126</t>
  </si>
  <si>
    <t>82</t>
  </si>
  <si>
    <t>196</t>
  </si>
  <si>
    <t>603</t>
  </si>
  <si>
    <t>23,5</t>
  </si>
  <si>
    <t>22,0</t>
  </si>
  <si>
    <t>27,5</t>
  </si>
  <si>
    <t>30,9</t>
  </si>
  <si>
    <t>25,0</t>
  </si>
  <si>
    <t>Living kidney</t>
  </si>
  <si>
    <t>105</t>
  </si>
  <si>
    <t>233</t>
  </si>
  <si>
    <t>7,8</t>
  </si>
  <si>
    <t>11,8</t>
  </si>
  <si>
    <t>18,5</t>
  </si>
  <si>
    <t>9,7</t>
  </si>
  <si>
    <t>178</t>
  </si>
  <si>
    <t>6,3</t>
  </si>
  <si>
    <t>5,8</t>
  </si>
  <si>
    <t>7,4</t>
  </si>
  <si>
    <t>34</t>
  </si>
  <si>
    <t>4,9</t>
  </si>
  <si>
    <t>3,8</t>
  </si>
  <si>
    <t>7,2</t>
  </si>
  <si>
    <t>2,5</t>
  </si>
  <si>
    <t>4,3</t>
  </si>
  <si>
    <t>1,8</t>
  </si>
  <si>
    <t>1,2</t>
  </si>
  <si>
    <t>7,1</t>
  </si>
  <si>
    <t xml:space="preserve">3 </t>
  </si>
  <si>
    <r>
      <t>3</t>
    </r>
    <r>
      <rPr>
        <b/>
        <vertAlign val="superscript"/>
        <sz val="8"/>
        <rFont val="Arial"/>
        <family val="2"/>
      </rPr>
      <t xml:space="preserve"> </t>
    </r>
  </si>
  <si>
    <r>
      <t>7</t>
    </r>
    <r>
      <rPr>
        <b/>
        <vertAlign val="superscript"/>
        <sz val="8"/>
        <rFont val="Arial"/>
        <family val="2"/>
      </rPr>
      <t xml:space="preserve"> 2)</t>
    </r>
  </si>
  <si>
    <r>
      <t xml:space="preserve">11 </t>
    </r>
    <r>
      <rPr>
        <b/>
        <vertAlign val="superscript"/>
        <sz val="8"/>
        <rFont val="Arial"/>
        <family val="2"/>
      </rPr>
      <t>1)</t>
    </r>
  </si>
  <si>
    <t>Pancreatic islets</t>
  </si>
  <si>
    <t>Notes on Norway: 1) 10 kidney+pancreas, 1 pancreas</t>
  </si>
  <si>
    <t>Notes on Sweeden 2) 7 kidney+pancreas</t>
  </si>
  <si>
    <t>Transplantation figures 1998</t>
  </si>
  <si>
    <t>5,28 mill</t>
  </si>
  <si>
    <t>8,86 mill</t>
  </si>
  <si>
    <t>4,42 mill</t>
  </si>
  <si>
    <t>5,15 mill</t>
  </si>
  <si>
    <t>0,28 mill</t>
  </si>
  <si>
    <t>21 (15)</t>
  </si>
  <si>
    <t>13 (10)</t>
  </si>
  <si>
    <t>24 (15)</t>
  </si>
  <si>
    <t>58 (40)</t>
  </si>
  <si>
    <t>16 (11)</t>
  </si>
  <si>
    <t>58 (52)</t>
  </si>
  <si>
    <t>30 (19)</t>
  </si>
  <si>
    <t>25 (14)</t>
  </si>
  <si>
    <t>129 (96)</t>
  </si>
  <si>
    <t>69 (58)</t>
  </si>
  <si>
    <t>102 (41)</t>
  </si>
  <si>
    <t>358 (235)</t>
  </si>
  <si>
    <t>Living Lung</t>
  </si>
  <si>
    <t>Notes on København 1liver-heart 1 liver-kidney 1 donor from Island</t>
  </si>
  <si>
    <t>Notes on Uppsala 1 doublekidney 3 kidney-pancreas</t>
  </si>
  <si>
    <t>Notes on Stockholm 5 kidney-pancreas the 3 living liver was domino transplantations</t>
  </si>
  <si>
    <t>Notes on Malmö 4 doublekidney</t>
  </si>
  <si>
    <t xml:space="preserve">Notes Oslo 6 kidney-pancreas 2 doublekidney 1heart-kidney 1 heart/lung+liver </t>
  </si>
  <si>
    <t>Notes on the total population is Island included with 0,28 mill pop.</t>
  </si>
  <si>
    <t>Note on Göteborg 1 living was domino</t>
  </si>
  <si>
    <t>Transplantation figures 1997</t>
  </si>
  <si>
    <t>5,25 mill</t>
  </si>
  <si>
    <t>8,9 mill</t>
  </si>
  <si>
    <t>4,384 mill</t>
  </si>
  <si>
    <t>5,105 mill</t>
  </si>
  <si>
    <t>23,639 mill</t>
  </si>
  <si>
    <t>10 (9)</t>
  </si>
  <si>
    <t>35 (20)</t>
  </si>
  <si>
    <t>60 (40)</t>
  </si>
  <si>
    <t>17 (16)</t>
  </si>
  <si>
    <t>42 (34)</t>
  </si>
  <si>
    <t>24 (12)</t>
  </si>
  <si>
    <t>29 (18)</t>
  </si>
  <si>
    <t>112 (80)</t>
  </si>
  <si>
    <t>66 (50)</t>
  </si>
  <si>
    <t>82 (37)</t>
  </si>
  <si>
    <t>320 (207)</t>
  </si>
  <si>
    <t>Transplantation figures 1996</t>
  </si>
  <si>
    <t>5.25 mill</t>
  </si>
  <si>
    <t>15,1</t>
  </si>
  <si>
    <t>19,5</t>
  </si>
  <si>
    <t>63</t>
  </si>
  <si>
    <t>136</t>
  </si>
  <si>
    <t>117</t>
  </si>
  <si>
    <t>175</t>
  </si>
  <si>
    <t>637</t>
  </si>
  <si>
    <t>99</t>
  </si>
  <si>
    <t>62</t>
  </si>
  <si>
    <t>83</t>
  </si>
  <si>
    <t>116</t>
  </si>
  <si>
    <t>71</t>
  </si>
  <si>
    <t>76</t>
  </si>
  <si>
    <t>186</t>
  </si>
  <si>
    <t>850</t>
  </si>
  <si>
    <t>73</t>
  </si>
  <si>
    <t>163</t>
  </si>
  <si>
    <t>74</t>
  </si>
  <si>
    <t>164</t>
  </si>
  <si>
    <t>Transplantation figures 1995</t>
  </si>
  <si>
    <t>5.22 mill</t>
  </si>
  <si>
    <t>15,7</t>
  </si>
  <si>
    <t>19,4</t>
  </si>
  <si>
    <t>35</t>
  </si>
  <si>
    <t>203</t>
  </si>
  <si>
    <t>123</t>
  </si>
  <si>
    <t>604</t>
  </si>
  <si>
    <t>101</t>
  </si>
  <si>
    <t>57</t>
  </si>
  <si>
    <t>282</t>
  </si>
  <si>
    <t>189</t>
  </si>
  <si>
    <t>166</t>
  </si>
  <si>
    <t>791</t>
  </si>
  <si>
    <t>173</t>
  </si>
  <si>
    <t>56</t>
  </si>
  <si>
    <t>Transplantation figures 1994</t>
  </si>
  <si>
    <t>5,20 mill</t>
  </si>
  <si>
    <t>12,8</t>
  </si>
  <si>
    <t>45+16</t>
  </si>
  <si>
    <t>242</t>
  </si>
  <si>
    <t>118</t>
  </si>
  <si>
    <t>664</t>
  </si>
  <si>
    <t>17+11</t>
  </si>
  <si>
    <t>60</t>
  </si>
  <si>
    <t>92</t>
  </si>
  <si>
    <t>78</t>
  </si>
  <si>
    <t>234</t>
  </si>
  <si>
    <t>54</t>
  </si>
  <si>
    <t>61</t>
  </si>
  <si>
    <t>Transplantation figures 1993</t>
  </si>
  <si>
    <t>5.18 mill</t>
  </si>
  <si>
    <t>14,7</t>
  </si>
  <si>
    <t>15,2</t>
  </si>
  <si>
    <t>19,6</t>
  </si>
  <si>
    <t>61+23</t>
  </si>
  <si>
    <t>152</t>
  </si>
  <si>
    <t>122</t>
  </si>
  <si>
    <t>690</t>
  </si>
  <si>
    <t>9+13</t>
  </si>
  <si>
    <t>237</t>
  </si>
  <si>
    <t>202</t>
  </si>
  <si>
    <t>Transplantation figures 1992</t>
  </si>
  <si>
    <t>5.16 mill</t>
  </si>
  <si>
    <t>60 (42)</t>
  </si>
  <si>
    <t>97 (47)</t>
  </si>
  <si>
    <t>364</t>
  </si>
  <si>
    <t>155</t>
  </si>
  <si>
    <t>229</t>
  </si>
  <si>
    <t>142</t>
  </si>
  <si>
    <t>632</t>
  </si>
  <si>
    <t>88</t>
  </si>
  <si>
    <t>72</t>
  </si>
  <si>
    <t>221</t>
  </si>
  <si>
    <t>199</t>
  </si>
  <si>
    <t>144</t>
  </si>
  <si>
    <t>103</t>
  </si>
  <si>
    <t>Notes on Filand: 21 pancreases send to Brussels; 11 Aorta grafts harvested</t>
  </si>
  <si>
    <t>Transplantation figures 1991</t>
  </si>
  <si>
    <t>137</t>
  </si>
  <si>
    <t>64</t>
  </si>
  <si>
    <t>84</t>
  </si>
  <si>
    <t>48% (31)</t>
  </si>
  <si>
    <t>130</t>
  </si>
  <si>
    <t>276</t>
  </si>
  <si>
    <t>8 + 1 HL</t>
  </si>
  <si>
    <t>Transplantation figures 1990</t>
  </si>
  <si>
    <t>127</t>
  </si>
  <si>
    <t>113</t>
  </si>
  <si>
    <t>100</t>
  </si>
  <si>
    <t>Transplantation figures 1989</t>
  </si>
  <si>
    <t>153</t>
  </si>
  <si>
    <t>290</t>
  </si>
  <si>
    <t>146</t>
  </si>
  <si>
    <t>Transplantation figures 1988</t>
  </si>
  <si>
    <t>89</t>
  </si>
  <si>
    <t>124</t>
  </si>
  <si>
    <t>269</t>
  </si>
  <si>
    <t>147</t>
  </si>
  <si>
    <t>Transplantation figures 1987</t>
  </si>
  <si>
    <t>108</t>
  </si>
  <si>
    <t>185</t>
  </si>
  <si>
    <t>296</t>
  </si>
  <si>
    <t>85</t>
  </si>
  <si>
    <t>Transplantation figures 1986</t>
  </si>
  <si>
    <t>212</t>
  </si>
  <si>
    <t>287</t>
  </si>
  <si>
    <t>Transplantation figures 1985</t>
  </si>
  <si>
    <t>112</t>
  </si>
  <si>
    <t>263</t>
  </si>
  <si>
    <t>135</t>
  </si>
  <si>
    <t>Transplantation figures 1984</t>
  </si>
  <si>
    <t>109</t>
  </si>
  <si>
    <t>149</t>
  </si>
  <si>
    <t>180</t>
  </si>
  <si>
    <t>272</t>
  </si>
  <si>
    <t>7/6</t>
  </si>
  <si>
    <t>Transplantation figures 1983</t>
  </si>
  <si>
    <t>110</t>
  </si>
  <si>
    <t>Transplantation figures 1982</t>
  </si>
  <si>
    <t>181</t>
  </si>
  <si>
    <t>Transplantation figures 1981</t>
  </si>
  <si>
    <t>128</t>
  </si>
  <si>
    <t>182</t>
  </si>
  <si>
    <t>131</t>
  </si>
  <si>
    <t>Transplantation figures 1980</t>
  </si>
  <si>
    <t>176</t>
  </si>
  <si>
    <t>65</t>
  </si>
  <si>
    <t>FIN - KI</t>
  </si>
  <si>
    <t xml:space="preserve">NO - KI </t>
  </si>
  <si>
    <t>SE - KI</t>
  </si>
  <si>
    <t>SE - PA</t>
  </si>
  <si>
    <t>DK - KI</t>
  </si>
  <si>
    <t>DK</t>
  </si>
  <si>
    <t>Transplantation figures for 4. Quarter 2014</t>
  </si>
  <si>
    <t>Islet</t>
  </si>
  <si>
    <t>Note Göteborg – 9 Kidney-pancreas + 1 Kidneydouble-pancreas + 2 Liver-kidney</t>
  </si>
  <si>
    <t>Note Uppsala –  15 kidney-pancreas</t>
  </si>
  <si>
    <t>Note Oslo – 17 Kidney-pancreas + 2 Kidneydouble + 1 Liver-kidney + 1  Liver-kidney-islets(auto)</t>
  </si>
  <si>
    <t>Note Helsinki – 15 Kidney-pancreas + 1 Heart-kidney + 2 Liver-kidney</t>
  </si>
  <si>
    <r>
      <t>Version 13</t>
    </r>
    <r>
      <rPr>
        <b/>
        <vertAlign val="superscript"/>
        <sz val="10"/>
        <rFont val="Arial"/>
        <family val="2"/>
        <charset val="1"/>
      </rPr>
      <t>th</t>
    </r>
    <r>
      <rPr>
        <b/>
        <sz val="10"/>
        <rFont val="Arial"/>
        <family val="2"/>
        <charset val="1"/>
      </rPr>
      <t xml:space="preserve"> of January 2015</t>
    </r>
  </si>
  <si>
    <t>Note Stockholm – 7 Kidney-pancreas + 1 Kidneydouble-pancreas + 1 Liver-pancreas</t>
  </si>
  <si>
    <t>Note København – 1 Kidneydouble + 1 Liver-kidney</t>
  </si>
  <si>
    <t>Note on islet - Each portion is counted as one transplantation and the numbers are verified by each tx. Center</t>
  </si>
  <si>
    <t>Transplantation figures for 4. Quarter 2013</t>
  </si>
  <si>
    <t>Note Göteborg – 12 Kidney-pancreas + 2 Liver-kidney</t>
  </si>
  <si>
    <t>Note Uppsala –  17 kidney-pancreas</t>
  </si>
  <si>
    <t>Note Oslo – 19 Kidney-pancreas + 1 Doublelung-liver + 2 Liver-kidney + 2 Heart-kidney</t>
  </si>
  <si>
    <t>Note Helsinki – 10 Kidney-pancreas + 1 Liver-kidney</t>
  </si>
  <si>
    <t>Note København – 4 Liver-kidney</t>
  </si>
  <si>
    <t>Note Stockholm – 7 Kidney-pancreas + 1kidney double</t>
  </si>
  <si>
    <t>Version 20-Oct-2014</t>
  </si>
  <si>
    <t>Transplantation figures for 4. Quarter 2015 (version January 7th, 2016)</t>
  </si>
  <si>
    <t>Transplant center</t>
  </si>
  <si>
    <t>Oslo</t>
  </si>
  <si>
    <t>Helsinki</t>
  </si>
  <si>
    <t>Reykjavik</t>
  </si>
  <si>
    <t>Utilized deceased donors - DBD</t>
  </si>
  <si>
    <t>Utilized deceased donors - DCD</t>
  </si>
  <si>
    <t>Total Utilized deceased donors</t>
  </si>
  <si>
    <t>PMP</t>
  </si>
  <si>
    <t>Note Odense – 1 Kidneydouble</t>
  </si>
  <si>
    <t>Note Stockholm – 7 Kidney-pancreas + 5 Kidneydouble</t>
  </si>
  <si>
    <t>DBD: Donation After Brain Death</t>
  </si>
  <si>
    <t>Note København - 2 Kidney-pancreas + 1 Lung-kidney</t>
  </si>
  <si>
    <t>Note Oslo – 11 Kidney-pancreas + 1 Liver-kidney</t>
  </si>
  <si>
    <t>DCD: Donation After Circulatory Death</t>
  </si>
  <si>
    <r>
      <t>Not</t>
    </r>
    <r>
      <rPr>
        <sz val="8"/>
        <rFont val="Arial"/>
        <family val="2"/>
      </rPr>
      <t>e Göteborg – 11 Kidney-pancreas</t>
    </r>
    <r>
      <rPr>
        <sz val="8"/>
        <color indexed="8"/>
        <rFont val="Arial"/>
        <family val="2"/>
      </rPr>
      <t xml:space="preserve"> + </t>
    </r>
    <r>
      <rPr>
        <sz val="8"/>
        <rFont val="Arial"/>
        <family val="2"/>
      </rPr>
      <t>1 Liver-kidney</t>
    </r>
  </si>
  <si>
    <t>Note Helsinki – 16 Kidney-pancreas + 2 Liver-kidney + 1 Heart-kidney</t>
  </si>
  <si>
    <t>PMP: Per million population</t>
  </si>
  <si>
    <t>Note Uppsala –  5 kidney-pancreas (+ 3 encapsulated islet tx, which are not included)</t>
  </si>
  <si>
    <t>Note on islet - Each portion is counted as one transplantation</t>
  </si>
  <si>
    <t>Transplantation and donation figures for 2016 (version January 4th, 2017)</t>
  </si>
  <si>
    <t>Actual deceased donors - DBD</t>
  </si>
  <si>
    <t>Actual deceased donors - DCD</t>
  </si>
  <si>
    <t>Notes and definitions related to the transplantation and donation figures - page 1</t>
  </si>
  <si>
    <t>Note Odense: 1 Kidneydouble</t>
  </si>
  <si>
    <t>Note København: 1 Kidneydouble + 3 Liver-kidney + 7 Kidney-pancreas</t>
  </si>
  <si>
    <t>Note Göteborg: 4 Kidney-pancreas + 1 Liver-kidney + 2 Lung-liver + 2 multivisceral + + 1 Liver-heart + 1 Kidneydouble</t>
  </si>
  <si>
    <t>Note Uppsala:  5 kidney-pancreas</t>
  </si>
  <si>
    <t>Note Stockholm: 7 Kidney-pancreas + 2 Liver-kidney + 1 Liver-pancreas +2 Kidneydouble</t>
  </si>
  <si>
    <t>Note Oslo: 16 Kidney-pancreas + 2 Liver-kidney</t>
  </si>
  <si>
    <t xml:space="preserve">Note Helsinki: 26 Kidney-pancreas + 2 Liver-kidney + 1 Heart-kidney </t>
  </si>
  <si>
    <t>Note Helsinki: 1 of the 31 heart transplantations were an Estonian patient transplanted with a heart from Estonian donor, without this 1 transplant the Finish PMP figure on heart is 5,45</t>
  </si>
  <si>
    <t>Note Helsinki: 1 Composite graft transplantation - facial (not included on the spread sheet)</t>
  </si>
  <si>
    <t>Note Reykjavik: Deceased donor kidney transplantations are performed in Göteborg</t>
  </si>
  <si>
    <t>Note on islet: Each portion is counted as one transplantation</t>
  </si>
  <si>
    <t>Deceased donors definitions: http://www.scandiatransplant.org/data/Deceaseddonordefv_3.pdf</t>
  </si>
  <si>
    <r>
      <t xml:space="preserve">Transplantation and donation figures for 2017     </t>
    </r>
    <r>
      <rPr>
        <sz val="8"/>
        <rFont val="Arial"/>
        <family val="2"/>
      </rPr>
      <t xml:space="preserve"> (Version January 4th 2018)</t>
    </r>
  </si>
  <si>
    <t>Denmark</t>
  </si>
  <si>
    <t>Sweden</t>
  </si>
  <si>
    <t>Norway</t>
  </si>
  <si>
    <t>Iceland</t>
  </si>
  <si>
    <t>Estonia</t>
  </si>
  <si>
    <t>Tartu*</t>
  </si>
  <si>
    <t>Notes and definitions are found on the last page</t>
  </si>
  <si>
    <t>*New member of Scandiatransplant, thus donation, transplantation and waiting list figures starts from from October 1st 2017</t>
  </si>
  <si>
    <t>Tartu</t>
  </si>
  <si>
    <t>Note København: 1 Kidney-double + 4 kidney-pancreas + 2 Liver-kidney</t>
  </si>
  <si>
    <t>Note Göteborg: 1 Liver-kidney + 3 kidney-pancreas + 2 intestine+liver+pancreas</t>
  </si>
  <si>
    <t>Note: Uppsala: 1 kidney-pancreas</t>
  </si>
  <si>
    <t>Note Stockholm: 2 Kidney-double + 8 Kidney-pancreas + 1 Liver-kidney</t>
  </si>
  <si>
    <t xml:space="preserve">Note Oslo: 2 Kidney-double + 7 kidney-pancreas + 2 Liver-kidney </t>
  </si>
  <si>
    <t>Note Helsinki: 23 Kidney-pancreas + 1 liver-kidney + 1 kidney-heart</t>
  </si>
  <si>
    <t>Note Helsinki: 3 of the 47 heart transplantations were Estonian patients, without these 3 transplantations the Finish PMP figure on heart is 7,97</t>
  </si>
  <si>
    <t>Note Reykjavik: Deceased donor organ transplantations are performed in Göteborg</t>
  </si>
  <si>
    <t xml:space="preserve">Note Tartu: 2 Kidney-pancreas. Deceased donor heart transplantations are performed in Helsinki. </t>
  </si>
  <si>
    <r>
      <t xml:space="preserve">Transplantation and donation figures for 2018     </t>
    </r>
    <r>
      <rPr>
        <sz val="10"/>
        <rFont val="Arial"/>
        <family val="2"/>
      </rPr>
      <t xml:space="preserve"> (Version January 8th 2019)</t>
    </r>
  </si>
  <si>
    <r>
      <t xml:space="preserve">Transplantation and donation figures 2019     </t>
    </r>
    <r>
      <rPr>
        <sz val="8"/>
        <rFont val="Arial"/>
        <family val="2"/>
      </rPr>
      <t xml:space="preserve"> (Version 3rd of January 2020)</t>
    </r>
  </si>
  <si>
    <t>Note København: 5 Kidney-pancreas +  6 Liver-kidney</t>
  </si>
  <si>
    <t xml:space="preserve">Note Skåne: 6 Kidney-pancreas </t>
  </si>
  <si>
    <t>Note Göteborg: 2 Kidney-pancreas + 3 Liver-kidney</t>
  </si>
  <si>
    <t>Note Göteborg: 1 uterus transplantation (not included on the spread sheet)</t>
  </si>
  <si>
    <t>Note: Uppsala: 4 Kidney-pancreas + 1 Kidney-double</t>
  </si>
  <si>
    <t xml:space="preserve">Note Stockholm:  7 Kidney-pancreas + 1 Liver-kidney </t>
  </si>
  <si>
    <t xml:space="preserve">Note Oslo:  5 Kidney-pancreas + 2 Liver-kidney </t>
  </si>
  <si>
    <t xml:space="preserve">Note Helsinki:  38 Kidney-pancreas + 2 Liver-kidney + 1 Kidney-double </t>
  </si>
  <si>
    <t>Note Helsinki: 1 of the 30 heart transplantations were an Estonian patient, without this transplantation the Finish PMP figure on heart is 5,25</t>
  </si>
  <si>
    <t xml:space="preserve">Note Tartu: 2 Kidney-pancreas + 1 Kidney-double + Deceased donor heart transplantations are performed in Helsinki. </t>
  </si>
  <si>
    <t>Note Reykjavik: Most deceased donor organ transplantations are performed in Göteborg</t>
  </si>
  <si>
    <r>
      <t xml:space="preserve">Transplantation and donation figures 2020     </t>
    </r>
    <r>
      <rPr>
        <sz val="8"/>
        <rFont val="Arial"/>
        <family val="2"/>
      </rPr>
      <t xml:space="preserve"> (Version January 7th 2021)</t>
    </r>
  </si>
  <si>
    <t>Note København: 7 Kidney-pancreas + 1 Liver-kidney + 1 Heart-kidney</t>
  </si>
  <si>
    <t>Note Skåne: 2 Kidney-pancreas</t>
  </si>
  <si>
    <t>Note Göteborg: 2 Kidney-pancreas + 4 Liver-kidney + 1 Lung-liver + 1 bilateral hand transplantation(not included on the spread sheet)</t>
  </si>
  <si>
    <t>Note Uppsala: 1 Kidney-double</t>
  </si>
  <si>
    <t>Note Stockholm:  6 Kidney-pancreas + 2 Liver-kidney + 1 Kidney-double</t>
  </si>
  <si>
    <t>Note Oslo: 5 Kidney-pancreas + 4 Liver-kidney + 1 Kidney-Lung</t>
  </si>
  <si>
    <t>Note Helsinki:  25 Kidney-pancreas + 1 Liver-kidney + 1 Heart-kidney</t>
  </si>
  <si>
    <t>Note Helsinki: 4 of the 22 heart transplantations were an Estonian patient, without these transplantations the Finish PMP figure on heart is 3,25</t>
  </si>
  <si>
    <t>Note Tartu: 5 Kidney-pancreas</t>
  </si>
  <si>
    <t xml:space="preserve">Note Tartu: Deceased donor heart transplantations are performed in Helsinki. </t>
  </si>
  <si>
    <r>
      <t xml:space="preserve">Transplantation and donation figures 2021     </t>
    </r>
    <r>
      <rPr>
        <sz val="8"/>
        <rFont val="Arial"/>
        <family val="2"/>
      </rPr>
      <t xml:space="preserve"> </t>
    </r>
  </si>
  <si>
    <t>Version: January 4th 2022</t>
  </si>
  <si>
    <t>Note København: 3 Kidney-pancreas + 1 Liver-kidney</t>
  </si>
  <si>
    <t>Note Malmö: 2 Kidney-pancreas + 2 Kidney double</t>
  </si>
  <si>
    <t>Note Göteborg: 3 Kidney-pancreas + 8 Liver-kidney + 2 multiviceral (intestine+liver+pancreas)</t>
  </si>
  <si>
    <t>Note Göteborg: 1 living donor uterus transplantation (not included on the spread sheet)</t>
  </si>
  <si>
    <t>Note Uppsala: 1 Kidney-pancreas</t>
  </si>
  <si>
    <t>Note Stockholm:  3 Kidney-pancreas + 2 Liver-kidney + 7 Kidney double</t>
  </si>
  <si>
    <t>Note Oslo: 4 Kidney-pancreas + 3 Liver-kidney + 1 Kidney double</t>
  </si>
  <si>
    <t>Note Helsinki:  30 Kidney-pancreas + 3 Liver-kidney</t>
  </si>
  <si>
    <t>Note Helsinki: 0 of the 22 heart transplantations were an Estonian patient</t>
  </si>
  <si>
    <t>Note Tartu: 1 Kidney-pancreas</t>
  </si>
  <si>
    <t xml:space="preserve">Transplantation and donation figures 2022      </t>
  </si>
  <si>
    <t>Version: January 4th 2023</t>
  </si>
  <si>
    <t>PMP - DBD</t>
  </si>
  <si>
    <t>PMP - DCD</t>
  </si>
  <si>
    <t>PMP - total</t>
  </si>
  <si>
    <t>Note København: 3 Kidney-pancreas</t>
  </si>
  <si>
    <t>Note Malmö: 4 Kidney-pancreas + 3 kidney double</t>
  </si>
  <si>
    <t>Note Göteborg: 5 Kidney-pancreas + 2 Liver-kidney + 1 multiviceral (intestine+liver+pancreas) + 1 LD uterus (not included on spread sheet)</t>
  </si>
  <si>
    <t>Note Uppsala: 2 Kidney-pancreas + 1 kidney double</t>
  </si>
  <si>
    <t>Note Stockholm:  5 Kidney-pancreas + 1 Liver-kidney + 2 kidney double</t>
  </si>
  <si>
    <t>Note Oslo: 2 Liver-kidney + 3 Kidney-pancreas</t>
  </si>
  <si>
    <t>Note Helsinki:  19 Kidney-pancreas + 2 Liver-kidney</t>
  </si>
  <si>
    <t>Note Helsinki: 1 of the 19 heart transplantations were an Estonian patient, without this transplantation the Finish PMP figure on heart is 3,24</t>
  </si>
  <si>
    <t>Note Tartu: 4 Kidney-pancreas + 1 kidney double</t>
  </si>
  <si>
    <t>Note Tartu: Deceased donor heart transplantations are performed in Helsinki. 1 pediatric liver transplant done in Helsinki.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</si>
</sst>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28" x14ac:knownFonts="1">
    <font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  <charset val="1"/>
    </font>
    <font>
      <i/>
      <sz val="8"/>
      <name val="Arial"/>
      <family val="2"/>
    </font>
    <font>
      <b/>
      <i/>
      <sz val="8"/>
      <color indexed="8"/>
      <name val="Arial"/>
      <family val="2"/>
    </font>
    <font>
      <i/>
      <sz val="8"/>
      <color indexed="11"/>
      <name val="Arial"/>
      <family val="2"/>
    </font>
    <font>
      <b/>
      <vertAlign val="superscript"/>
      <sz val="8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b/>
      <i/>
      <sz val="10"/>
      <name val="Arial"/>
      <family val="2"/>
      <charset val="1"/>
    </font>
    <font>
      <b/>
      <sz val="8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i/>
      <sz val="8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i/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vertAlign val="superscript"/>
      <sz val="10"/>
      <name val="Arial"/>
      <family val="2"/>
      <charset val="1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7" fillId="0" borderId="0"/>
  </cellStyleXfs>
  <cellXfs count="147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1" fontId="4" fillId="2" borderId="0" xfId="0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" fontId="4" fillId="0" borderId="0" xfId="0" applyNumberFormat="1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0" xfId="0" applyFont="1"/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8" fillId="0" borderId="0" xfId="0" applyFont="1"/>
    <xf numFmtId="0" fontId="9" fillId="2" borderId="0" xfId="0" applyFont="1" applyFill="1"/>
    <xf numFmtId="0" fontId="10" fillId="2" borderId="0" xfId="0" applyFont="1" applyFill="1"/>
    <xf numFmtId="0" fontId="1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10" fillId="0" borderId="0" xfId="0" applyFont="1"/>
    <xf numFmtId="0" fontId="9" fillId="0" borderId="0" xfId="0" applyFont="1"/>
    <xf numFmtId="2" fontId="0" fillId="0" borderId="0" xfId="0" applyNumberFormat="1"/>
    <xf numFmtId="0" fontId="4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2" fontId="0" fillId="2" borderId="0" xfId="0" applyNumberFormat="1" applyFill="1"/>
    <xf numFmtId="0" fontId="4" fillId="2" borderId="0" xfId="0" applyFont="1" applyFill="1"/>
    <xf numFmtId="49" fontId="3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" fontId="3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1" fontId="3" fillId="0" borderId="0" xfId="0" applyNumberFormat="1" applyFont="1"/>
    <xf numFmtId="49" fontId="3" fillId="0" borderId="0" xfId="0" applyNumberFormat="1" applyFont="1"/>
    <xf numFmtId="49" fontId="0" fillId="0" borderId="0" xfId="0" applyNumberFormat="1"/>
    <xf numFmtId="1" fontId="3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49" fontId="14" fillId="0" borderId="0" xfId="0" applyNumberFormat="1" applyFont="1"/>
    <xf numFmtId="49" fontId="15" fillId="0" borderId="0" xfId="0" applyNumberFormat="1" applyFont="1"/>
    <xf numFmtId="0" fontId="18" fillId="0" borderId="0" xfId="1" applyFont="1"/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left"/>
    </xf>
    <xf numFmtId="0" fontId="20" fillId="0" borderId="0" xfId="1" applyFont="1"/>
    <xf numFmtId="1" fontId="21" fillId="0" borderId="0" xfId="1" applyNumberFormat="1" applyFont="1" applyAlignment="1">
      <alignment horizontal="center"/>
    </xf>
    <xf numFmtId="1" fontId="17" fillId="0" borderId="0" xfId="1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0" fontId="0" fillId="0" borderId="0" xfId="1" applyFont="1" applyAlignment="1">
      <alignment horizontal="center"/>
    </xf>
    <xf numFmtId="0" fontId="17" fillId="0" borderId="0" xfId="1"/>
    <xf numFmtId="0" fontId="21" fillId="0" borderId="0" xfId="1" applyFont="1" applyAlignment="1">
      <alignment horizontal="center"/>
    </xf>
    <xf numFmtId="1" fontId="20" fillId="0" borderId="1" xfId="1" applyNumberFormat="1" applyFont="1" applyBorder="1" applyAlignment="1">
      <alignment horizontal="center"/>
    </xf>
    <xf numFmtId="0" fontId="17" fillId="0" borderId="0" xfId="1" applyAlignment="1">
      <alignment horizontal="center"/>
    </xf>
    <xf numFmtId="1" fontId="19" fillId="0" borderId="0" xfId="1" applyNumberFormat="1" applyFont="1" applyAlignment="1">
      <alignment horizontal="center"/>
    </xf>
    <xf numFmtId="1" fontId="20" fillId="0" borderId="2" xfId="1" applyNumberFormat="1" applyFont="1" applyBorder="1" applyAlignment="1">
      <alignment horizontal="center"/>
    </xf>
    <xf numFmtId="2" fontId="21" fillId="0" borderId="0" xfId="1" applyNumberFormat="1" applyFont="1" applyAlignment="1">
      <alignment horizontal="center"/>
    </xf>
    <xf numFmtId="2" fontId="17" fillId="0" borderId="0" xfId="1" applyNumberFormat="1" applyAlignment="1">
      <alignment horizontal="center"/>
    </xf>
    <xf numFmtId="1" fontId="20" fillId="0" borderId="0" xfId="1" applyNumberFormat="1" applyFont="1" applyAlignment="1">
      <alignment horizontal="center"/>
    </xf>
    <xf numFmtId="49" fontId="21" fillId="0" borderId="0" xfId="1" applyNumberFormat="1" applyFont="1" applyAlignment="1">
      <alignment horizontal="center"/>
    </xf>
    <xf numFmtId="49" fontId="17" fillId="0" borderId="0" xfId="1" applyNumberFormat="1" applyAlignment="1">
      <alignment horizontal="center"/>
    </xf>
    <xf numFmtId="1" fontId="17" fillId="0" borderId="1" xfId="1" applyNumberFormat="1" applyBorder="1" applyAlignment="1">
      <alignment horizontal="center"/>
    </xf>
    <xf numFmtId="1" fontId="20" fillId="0" borderId="3" xfId="1" applyNumberFormat="1" applyFont="1" applyBorder="1" applyAlignment="1">
      <alignment horizontal="center"/>
    </xf>
    <xf numFmtId="0" fontId="22" fillId="0" borderId="0" xfId="1" applyFont="1"/>
    <xf numFmtId="0" fontId="23" fillId="0" borderId="0" xfId="1" applyFont="1"/>
    <xf numFmtId="0" fontId="24" fillId="0" borderId="0" xfId="1" applyFont="1"/>
    <xf numFmtId="0" fontId="25" fillId="0" borderId="0" xfId="1" applyFont="1"/>
    <xf numFmtId="164" fontId="18" fillId="0" borderId="0" xfId="1" applyNumberFormat="1" applyFont="1"/>
    <xf numFmtId="0" fontId="21" fillId="0" borderId="0" xfId="1" applyFont="1"/>
    <xf numFmtId="0" fontId="18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" fontId="20" fillId="0" borderId="4" xfId="1" applyNumberFormat="1" applyFont="1" applyBorder="1" applyAlignment="1">
      <alignment horizontal="center"/>
    </xf>
    <xf numFmtId="0" fontId="20" fillId="0" borderId="4" xfId="1" applyFont="1" applyBorder="1" applyAlignment="1">
      <alignment horizontal="center"/>
    </xf>
    <xf numFmtId="0" fontId="1" fillId="0" borderId="0" xfId="1" applyFont="1"/>
    <xf numFmtId="0" fontId="1" fillId="0" borderId="5" xfId="1" applyFont="1" applyBorder="1"/>
    <xf numFmtId="1" fontId="21" fillId="0" borderId="5" xfId="1" applyNumberFormat="1" applyFont="1" applyBorder="1" applyAlignment="1">
      <alignment horizontal="center"/>
    </xf>
    <xf numFmtId="1" fontId="17" fillId="0" borderId="5" xfId="1" applyNumberFormat="1" applyBorder="1" applyAlignment="1">
      <alignment horizontal="center"/>
    </xf>
    <xf numFmtId="1" fontId="19" fillId="0" borderId="5" xfId="1" applyNumberFormat="1" applyFont="1" applyBorder="1" applyAlignment="1">
      <alignment horizontal="center"/>
    </xf>
    <xf numFmtId="2" fontId="17" fillId="0" borderId="5" xfId="1" applyNumberFormat="1" applyBorder="1" applyAlignment="1">
      <alignment horizontal="center"/>
    </xf>
    <xf numFmtId="0" fontId="4" fillId="0" borderId="0" xfId="1" applyFont="1"/>
    <xf numFmtId="0" fontId="6" fillId="0" borderId="0" xfId="1" applyFont="1"/>
    <xf numFmtId="0" fontId="16" fillId="0" borderId="0" xfId="1" applyFont="1"/>
    <xf numFmtId="0" fontId="3" fillId="0" borderId="0" xfId="1" applyFont="1"/>
    <xf numFmtId="0" fontId="16" fillId="0" borderId="0" xfId="0" applyFont="1"/>
    <xf numFmtId="1" fontId="16" fillId="0" borderId="0" xfId="1" applyNumberFormat="1" applyFont="1" applyAlignment="1">
      <alignment horizontal="center"/>
    </xf>
    <xf numFmtId="0" fontId="16" fillId="0" borderId="0" xfId="1" applyFont="1" applyAlignment="1">
      <alignment horizontal="center"/>
    </xf>
    <xf numFmtId="1" fontId="3" fillId="0" borderId="4" xfId="1" applyNumberFormat="1" applyFont="1" applyBorder="1" applyAlignment="1">
      <alignment horizontal="center"/>
    </xf>
    <xf numFmtId="1" fontId="3" fillId="0" borderId="6" xfId="1" applyNumberFormat="1" applyFont="1" applyBorder="1" applyAlignment="1">
      <alignment horizontal="center"/>
    </xf>
    <xf numFmtId="1" fontId="20" fillId="0" borderId="6" xfId="1" applyNumberFormat="1" applyFont="1" applyBorder="1" applyAlignment="1">
      <alignment horizontal="center"/>
    </xf>
    <xf numFmtId="1" fontId="20" fillId="0" borderId="7" xfId="1" applyNumberFormat="1" applyFont="1" applyBorder="1" applyAlignment="1">
      <alignment horizontal="center"/>
    </xf>
    <xf numFmtId="1" fontId="20" fillId="0" borderId="8" xfId="1" applyNumberFormat="1" applyFont="1" applyBorder="1" applyAlignment="1">
      <alignment horizontal="center"/>
    </xf>
    <xf numFmtId="1" fontId="3" fillId="0" borderId="8" xfId="1" applyNumberFormat="1" applyFont="1" applyBorder="1" applyAlignment="1">
      <alignment horizontal="center"/>
    </xf>
    <xf numFmtId="0" fontId="20" fillId="0" borderId="8" xfId="1" applyFont="1" applyBorder="1" applyAlignment="1">
      <alignment horizontal="center"/>
    </xf>
    <xf numFmtId="1" fontId="3" fillId="0" borderId="10" xfId="1" applyNumberFormat="1" applyFont="1" applyBorder="1" applyAlignment="1">
      <alignment horizontal="center"/>
    </xf>
    <xf numFmtId="2" fontId="16" fillId="0" borderId="0" xfId="1" applyNumberFormat="1" applyFont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9" xfId="1" applyNumberFormat="1" applyFont="1" applyBorder="1" applyAlignment="1">
      <alignment horizontal="center"/>
    </xf>
    <xf numFmtId="49" fontId="16" fillId="0" borderId="0" xfId="1" applyNumberFormat="1" applyFont="1" applyAlignment="1">
      <alignment horizontal="center"/>
    </xf>
    <xf numFmtId="1" fontId="16" fillId="0" borderId="1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8" fillId="0" borderId="0" xfId="1" applyFont="1"/>
    <xf numFmtId="0" fontId="7" fillId="0" borderId="0" xfId="1" applyFont="1"/>
    <xf numFmtId="164" fontId="1" fillId="0" borderId="0" xfId="1" applyNumberFormat="1" applyFont="1"/>
    <xf numFmtId="1" fontId="20" fillId="0" borderId="10" xfId="1" applyNumberFormat="1" applyFont="1" applyBorder="1" applyAlignment="1">
      <alignment horizontal="center"/>
    </xf>
    <xf numFmtId="1" fontId="20" fillId="0" borderId="9" xfId="1" applyNumberFormat="1" applyFont="1" applyBorder="1" applyAlignment="1">
      <alignment horizontal="center"/>
    </xf>
    <xf numFmtId="0" fontId="20" fillId="0" borderId="10" xfId="1" applyFont="1" applyBorder="1" applyAlignment="1">
      <alignment horizontal="center"/>
    </xf>
    <xf numFmtId="0" fontId="27" fillId="0" borderId="0" xfId="0" applyFont="1"/>
    <xf numFmtId="0" fontId="0" fillId="0" borderId="0" xfId="1" applyFont="1"/>
    <xf numFmtId="0" fontId="9" fillId="0" borderId="0" xfId="1" applyFont="1"/>
    <xf numFmtId="12" fontId="17" fillId="0" borderId="0" xfId="1" applyNumberFormat="1"/>
    <xf numFmtId="1" fontId="2" fillId="0" borderId="0" xfId="1" applyNumberFormat="1" applyFont="1" applyAlignment="1">
      <alignment horizontal="center"/>
    </xf>
    <xf numFmtId="0" fontId="0" fillId="0" borderId="0" xfId="0" applyFont="1"/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B14FC-5AAA-4C8B-934D-0A340D953266}">
  <dimension ref="A2:IV64"/>
  <sheetViews>
    <sheetView tabSelected="1" workbookViewId="0">
      <selection activeCell="A48" sqref="A48:A63"/>
    </sheetView>
  </sheetViews>
  <sheetFormatPr defaultColWidth="9" defaultRowHeight="12.5" x14ac:dyDescent="0.25"/>
  <cols>
    <col min="1" max="1" width="29" style="81" customWidth="1"/>
    <col min="2" max="3" width="6.81640625" style="81" customWidth="1"/>
    <col min="4" max="4" width="8.54296875" style="81" customWidth="1"/>
    <col min="5" max="5" width="8.453125" style="81" customWidth="1"/>
    <col min="6" max="6" width="7.81640625" style="81" customWidth="1"/>
    <col min="7" max="7" width="9.08984375" style="81" bestFit="1" customWidth="1"/>
    <col min="8" max="8" width="7.81640625" style="81" customWidth="1"/>
    <col min="9" max="9" width="7.1796875" style="81" customWidth="1"/>
    <col min="10" max="10" width="9.26953125" style="81" customWidth="1"/>
    <col min="11" max="14" width="7.81640625" style="81" customWidth="1"/>
    <col min="15" max="15" width="15.81640625" style="81" customWidth="1"/>
    <col min="16" max="16" width="9.26953125" style="81" customWidth="1"/>
    <col min="17" max="256" width="9" style="81"/>
    <col min="257" max="257" width="29" style="81" customWidth="1"/>
    <col min="258" max="259" width="6.81640625" style="81" customWidth="1"/>
    <col min="260" max="260" width="8.54296875" style="81" customWidth="1"/>
    <col min="261" max="261" width="8.453125" style="81" customWidth="1"/>
    <col min="262" max="262" width="7.81640625" style="81" customWidth="1"/>
    <col min="263" max="263" width="9.08984375" style="81" bestFit="1" customWidth="1"/>
    <col min="264" max="264" width="7.81640625" style="81" customWidth="1"/>
    <col min="265" max="265" width="7.1796875" style="81" customWidth="1"/>
    <col min="266" max="266" width="9.26953125" style="81" customWidth="1"/>
    <col min="267" max="270" width="7.81640625" style="81" customWidth="1"/>
    <col min="271" max="271" width="15.81640625" style="81" customWidth="1"/>
    <col min="272" max="272" width="9.26953125" style="81" customWidth="1"/>
    <col min="273" max="512" width="9" style="81"/>
    <col min="513" max="513" width="29" style="81" customWidth="1"/>
    <col min="514" max="515" width="6.81640625" style="81" customWidth="1"/>
    <col min="516" max="516" width="8.54296875" style="81" customWidth="1"/>
    <col min="517" max="517" width="8.453125" style="81" customWidth="1"/>
    <col min="518" max="518" width="7.81640625" style="81" customWidth="1"/>
    <col min="519" max="519" width="9.08984375" style="81" bestFit="1" customWidth="1"/>
    <col min="520" max="520" width="7.81640625" style="81" customWidth="1"/>
    <col min="521" max="521" width="7.1796875" style="81" customWidth="1"/>
    <col min="522" max="522" width="9.26953125" style="81" customWidth="1"/>
    <col min="523" max="526" width="7.81640625" style="81" customWidth="1"/>
    <col min="527" max="527" width="15.81640625" style="81" customWidth="1"/>
    <col min="528" max="528" width="9.26953125" style="81" customWidth="1"/>
    <col min="529" max="768" width="9" style="81"/>
    <col min="769" max="769" width="29" style="81" customWidth="1"/>
    <col min="770" max="771" width="6.81640625" style="81" customWidth="1"/>
    <col min="772" max="772" width="8.54296875" style="81" customWidth="1"/>
    <col min="773" max="773" width="8.453125" style="81" customWidth="1"/>
    <col min="774" max="774" width="7.81640625" style="81" customWidth="1"/>
    <col min="775" max="775" width="9.08984375" style="81" bestFit="1" customWidth="1"/>
    <col min="776" max="776" width="7.81640625" style="81" customWidth="1"/>
    <col min="777" max="777" width="7.1796875" style="81" customWidth="1"/>
    <col min="778" max="778" width="9.26953125" style="81" customWidth="1"/>
    <col min="779" max="782" width="7.81640625" style="81" customWidth="1"/>
    <col min="783" max="783" width="15.81640625" style="81" customWidth="1"/>
    <col min="784" max="784" width="9.26953125" style="81" customWidth="1"/>
    <col min="785" max="1024" width="9" style="81"/>
    <col min="1025" max="1025" width="29" style="81" customWidth="1"/>
    <col min="1026" max="1027" width="6.81640625" style="81" customWidth="1"/>
    <col min="1028" max="1028" width="8.54296875" style="81" customWidth="1"/>
    <col min="1029" max="1029" width="8.453125" style="81" customWidth="1"/>
    <col min="1030" max="1030" width="7.81640625" style="81" customWidth="1"/>
    <col min="1031" max="1031" width="9.08984375" style="81" bestFit="1" customWidth="1"/>
    <col min="1032" max="1032" width="7.81640625" style="81" customWidth="1"/>
    <col min="1033" max="1033" width="7.1796875" style="81" customWidth="1"/>
    <col min="1034" max="1034" width="9.26953125" style="81" customWidth="1"/>
    <col min="1035" max="1038" width="7.81640625" style="81" customWidth="1"/>
    <col min="1039" max="1039" width="15.81640625" style="81" customWidth="1"/>
    <col min="1040" max="1040" width="9.26953125" style="81" customWidth="1"/>
    <col min="1041" max="1280" width="9" style="81"/>
    <col min="1281" max="1281" width="29" style="81" customWidth="1"/>
    <col min="1282" max="1283" width="6.81640625" style="81" customWidth="1"/>
    <col min="1284" max="1284" width="8.54296875" style="81" customWidth="1"/>
    <col min="1285" max="1285" width="8.453125" style="81" customWidth="1"/>
    <col min="1286" max="1286" width="7.81640625" style="81" customWidth="1"/>
    <col min="1287" max="1287" width="9.08984375" style="81" bestFit="1" customWidth="1"/>
    <col min="1288" max="1288" width="7.81640625" style="81" customWidth="1"/>
    <col min="1289" max="1289" width="7.1796875" style="81" customWidth="1"/>
    <col min="1290" max="1290" width="9.26953125" style="81" customWidth="1"/>
    <col min="1291" max="1294" width="7.81640625" style="81" customWidth="1"/>
    <col min="1295" max="1295" width="15.81640625" style="81" customWidth="1"/>
    <col min="1296" max="1296" width="9.26953125" style="81" customWidth="1"/>
    <col min="1297" max="1536" width="9" style="81"/>
    <col min="1537" max="1537" width="29" style="81" customWidth="1"/>
    <col min="1538" max="1539" width="6.81640625" style="81" customWidth="1"/>
    <col min="1540" max="1540" width="8.54296875" style="81" customWidth="1"/>
    <col min="1541" max="1541" width="8.453125" style="81" customWidth="1"/>
    <col min="1542" max="1542" width="7.81640625" style="81" customWidth="1"/>
    <col min="1543" max="1543" width="9.08984375" style="81" bestFit="1" customWidth="1"/>
    <col min="1544" max="1544" width="7.81640625" style="81" customWidth="1"/>
    <col min="1545" max="1545" width="7.1796875" style="81" customWidth="1"/>
    <col min="1546" max="1546" width="9.26953125" style="81" customWidth="1"/>
    <col min="1547" max="1550" width="7.81640625" style="81" customWidth="1"/>
    <col min="1551" max="1551" width="15.81640625" style="81" customWidth="1"/>
    <col min="1552" max="1552" width="9.26953125" style="81" customWidth="1"/>
    <col min="1553" max="1792" width="9" style="81"/>
    <col min="1793" max="1793" width="29" style="81" customWidth="1"/>
    <col min="1794" max="1795" width="6.81640625" style="81" customWidth="1"/>
    <col min="1796" max="1796" width="8.54296875" style="81" customWidth="1"/>
    <col min="1797" max="1797" width="8.453125" style="81" customWidth="1"/>
    <col min="1798" max="1798" width="7.81640625" style="81" customWidth="1"/>
    <col min="1799" max="1799" width="9.08984375" style="81" bestFit="1" customWidth="1"/>
    <col min="1800" max="1800" width="7.81640625" style="81" customWidth="1"/>
    <col min="1801" max="1801" width="7.1796875" style="81" customWidth="1"/>
    <col min="1802" max="1802" width="9.26953125" style="81" customWidth="1"/>
    <col min="1803" max="1806" width="7.81640625" style="81" customWidth="1"/>
    <col min="1807" max="1807" width="15.81640625" style="81" customWidth="1"/>
    <col min="1808" max="1808" width="9.26953125" style="81" customWidth="1"/>
    <col min="1809" max="2048" width="9" style="81"/>
    <col min="2049" max="2049" width="29" style="81" customWidth="1"/>
    <col min="2050" max="2051" width="6.81640625" style="81" customWidth="1"/>
    <col min="2052" max="2052" width="8.54296875" style="81" customWidth="1"/>
    <col min="2053" max="2053" width="8.453125" style="81" customWidth="1"/>
    <col min="2054" max="2054" width="7.81640625" style="81" customWidth="1"/>
    <col min="2055" max="2055" width="9.08984375" style="81" bestFit="1" customWidth="1"/>
    <col min="2056" max="2056" width="7.81640625" style="81" customWidth="1"/>
    <col min="2057" max="2057" width="7.1796875" style="81" customWidth="1"/>
    <col min="2058" max="2058" width="9.26953125" style="81" customWidth="1"/>
    <col min="2059" max="2062" width="7.81640625" style="81" customWidth="1"/>
    <col min="2063" max="2063" width="15.81640625" style="81" customWidth="1"/>
    <col min="2064" max="2064" width="9.26953125" style="81" customWidth="1"/>
    <col min="2065" max="2304" width="9" style="81"/>
    <col min="2305" max="2305" width="29" style="81" customWidth="1"/>
    <col min="2306" max="2307" width="6.81640625" style="81" customWidth="1"/>
    <col min="2308" max="2308" width="8.54296875" style="81" customWidth="1"/>
    <col min="2309" max="2309" width="8.453125" style="81" customWidth="1"/>
    <col min="2310" max="2310" width="7.81640625" style="81" customWidth="1"/>
    <col min="2311" max="2311" width="9.08984375" style="81" bestFit="1" customWidth="1"/>
    <col min="2312" max="2312" width="7.81640625" style="81" customWidth="1"/>
    <col min="2313" max="2313" width="7.1796875" style="81" customWidth="1"/>
    <col min="2314" max="2314" width="9.26953125" style="81" customWidth="1"/>
    <col min="2315" max="2318" width="7.81640625" style="81" customWidth="1"/>
    <col min="2319" max="2319" width="15.81640625" style="81" customWidth="1"/>
    <col min="2320" max="2320" width="9.26953125" style="81" customWidth="1"/>
    <col min="2321" max="2560" width="9" style="81"/>
    <col min="2561" max="2561" width="29" style="81" customWidth="1"/>
    <col min="2562" max="2563" width="6.81640625" style="81" customWidth="1"/>
    <col min="2564" max="2564" width="8.54296875" style="81" customWidth="1"/>
    <col min="2565" max="2565" width="8.453125" style="81" customWidth="1"/>
    <col min="2566" max="2566" width="7.81640625" style="81" customWidth="1"/>
    <col min="2567" max="2567" width="9.08984375" style="81" bestFit="1" customWidth="1"/>
    <col min="2568" max="2568" width="7.81640625" style="81" customWidth="1"/>
    <col min="2569" max="2569" width="7.1796875" style="81" customWidth="1"/>
    <col min="2570" max="2570" width="9.26953125" style="81" customWidth="1"/>
    <col min="2571" max="2574" width="7.81640625" style="81" customWidth="1"/>
    <col min="2575" max="2575" width="15.81640625" style="81" customWidth="1"/>
    <col min="2576" max="2576" width="9.26953125" style="81" customWidth="1"/>
    <col min="2577" max="2816" width="9" style="81"/>
    <col min="2817" max="2817" width="29" style="81" customWidth="1"/>
    <col min="2818" max="2819" width="6.81640625" style="81" customWidth="1"/>
    <col min="2820" max="2820" width="8.54296875" style="81" customWidth="1"/>
    <col min="2821" max="2821" width="8.453125" style="81" customWidth="1"/>
    <col min="2822" max="2822" width="7.81640625" style="81" customWidth="1"/>
    <col min="2823" max="2823" width="9.08984375" style="81" bestFit="1" customWidth="1"/>
    <col min="2824" max="2824" width="7.81640625" style="81" customWidth="1"/>
    <col min="2825" max="2825" width="7.1796875" style="81" customWidth="1"/>
    <col min="2826" max="2826" width="9.26953125" style="81" customWidth="1"/>
    <col min="2827" max="2830" width="7.81640625" style="81" customWidth="1"/>
    <col min="2831" max="2831" width="15.81640625" style="81" customWidth="1"/>
    <col min="2832" max="2832" width="9.26953125" style="81" customWidth="1"/>
    <col min="2833" max="3072" width="9" style="81"/>
    <col min="3073" max="3073" width="29" style="81" customWidth="1"/>
    <col min="3074" max="3075" width="6.81640625" style="81" customWidth="1"/>
    <col min="3076" max="3076" width="8.54296875" style="81" customWidth="1"/>
    <col min="3077" max="3077" width="8.453125" style="81" customWidth="1"/>
    <col min="3078" max="3078" width="7.81640625" style="81" customWidth="1"/>
    <col min="3079" max="3079" width="9.08984375" style="81" bestFit="1" customWidth="1"/>
    <col min="3080" max="3080" width="7.81640625" style="81" customWidth="1"/>
    <col min="3081" max="3081" width="7.1796875" style="81" customWidth="1"/>
    <col min="3082" max="3082" width="9.26953125" style="81" customWidth="1"/>
    <col min="3083" max="3086" width="7.81640625" style="81" customWidth="1"/>
    <col min="3087" max="3087" width="15.81640625" style="81" customWidth="1"/>
    <col min="3088" max="3088" width="9.26953125" style="81" customWidth="1"/>
    <col min="3089" max="3328" width="9" style="81"/>
    <col min="3329" max="3329" width="29" style="81" customWidth="1"/>
    <col min="3330" max="3331" width="6.81640625" style="81" customWidth="1"/>
    <col min="3332" max="3332" width="8.54296875" style="81" customWidth="1"/>
    <col min="3333" max="3333" width="8.453125" style="81" customWidth="1"/>
    <col min="3334" max="3334" width="7.81640625" style="81" customWidth="1"/>
    <col min="3335" max="3335" width="9.08984375" style="81" bestFit="1" customWidth="1"/>
    <col min="3336" max="3336" width="7.81640625" style="81" customWidth="1"/>
    <col min="3337" max="3337" width="7.1796875" style="81" customWidth="1"/>
    <col min="3338" max="3338" width="9.26953125" style="81" customWidth="1"/>
    <col min="3339" max="3342" width="7.81640625" style="81" customWidth="1"/>
    <col min="3343" max="3343" width="15.81640625" style="81" customWidth="1"/>
    <col min="3344" max="3344" width="9.26953125" style="81" customWidth="1"/>
    <col min="3345" max="3584" width="9" style="81"/>
    <col min="3585" max="3585" width="29" style="81" customWidth="1"/>
    <col min="3586" max="3587" width="6.81640625" style="81" customWidth="1"/>
    <col min="3588" max="3588" width="8.54296875" style="81" customWidth="1"/>
    <col min="3589" max="3589" width="8.453125" style="81" customWidth="1"/>
    <col min="3590" max="3590" width="7.81640625" style="81" customWidth="1"/>
    <col min="3591" max="3591" width="9.08984375" style="81" bestFit="1" customWidth="1"/>
    <col min="3592" max="3592" width="7.81640625" style="81" customWidth="1"/>
    <col min="3593" max="3593" width="7.1796875" style="81" customWidth="1"/>
    <col min="3594" max="3594" width="9.26953125" style="81" customWidth="1"/>
    <col min="3595" max="3598" width="7.81640625" style="81" customWidth="1"/>
    <col min="3599" max="3599" width="15.81640625" style="81" customWidth="1"/>
    <col min="3600" max="3600" width="9.26953125" style="81" customWidth="1"/>
    <col min="3601" max="3840" width="9" style="81"/>
    <col min="3841" max="3841" width="29" style="81" customWidth="1"/>
    <col min="3842" max="3843" width="6.81640625" style="81" customWidth="1"/>
    <col min="3844" max="3844" width="8.54296875" style="81" customWidth="1"/>
    <col min="3845" max="3845" width="8.453125" style="81" customWidth="1"/>
    <col min="3846" max="3846" width="7.81640625" style="81" customWidth="1"/>
    <col min="3847" max="3847" width="9.08984375" style="81" bestFit="1" customWidth="1"/>
    <col min="3848" max="3848" width="7.81640625" style="81" customWidth="1"/>
    <col min="3849" max="3849" width="7.1796875" style="81" customWidth="1"/>
    <col min="3850" max="3850" width="9.26953125" style="81" customWidth="1"/>
    <col min="3851" max="3854" width="7.81640625" style="81" customWidth="1"/>
    <col min="3855" max="3855" width="15.81640625" style="81" customWidth="1"/>
    <col min="3856" max="3856" width="9.26953125" style="81" customWidth="1"/>
    <col min="3857" max="4096" width="9" style="81"/>
    <col min="4097" max="4097" width="29" style="81" customWidth="1"/>
    <col min="4098" max="4099" width="6.81640625" style="81" customWidth="1"/>
    <col min="4100" max="4100" width="8.54296875" style="81" customWidth="1"/>
    <col min="4101" max="4101" width="8.453125" style="81" customWidth="1"/>
    <col min="4102" max="4102" width="7.81640625" style="81" customWidth="1"/>
    <col min="4103" max="4103" width="9.08984375" style="81" bestFit="1" customWidth="1"/>
    <col min="4104" max="4104" width="7.81640625" style="81" customWidth="1"/>
    <col min="4105" max="4105" width="7.1796875" style="81" customWidth="1"/>
    <col min="4106" max="4106" width="9.26953125" style="81" customWidth="1"/>
    <col min="4107" max="4110" width="7.81640625" style="81" customWidth="1"/>
    <col min="4111" max="4111" width="15.81640625" style="81" customWidth="1"/>
    <col min="4112" max="4112" width="9.26953125" style="81" customWidth="1"/>
    <col min="4113" max="4352" width="9" style="81"/>
    <col min="4353" max="4353" width="29" style="81" customWidth="1"/>
    <col min="4354" max="4355" width="6.81640625" style="81" customWidth="1"/>
    <col min="4356" max="4356" width="8.54296875" style="81" customWidth="1"/>
    <col min="4357" max="4357" width="8.453125" style="81" customWidth="1"/>
    <col min="4358" max="4358" width="7.81640625" style="81" customWidth="1"/>
    <col min="4359" max="4359" width="9.08984375" style="81" bestFit="1" customWidth="1"/>
    <col min="4360" max="4360" width="7.81640625" style="81" customWidth="1"/>
    <col min="4361" max="4361" width="7.1796875" style="81" customWidth="1"/>
    <col min="4362" max="4362" width="9.26953125" style="81" customWidth="1"/>
    <col min="4363" max="4366" width="7.81640625" style="81" customWidth="1"/>
    <col min="4367" max="4367" width="15.81640625" style="81" customWidth="1"/>
    <col min="4368" max="4368" width="9.26953125" style="81" customWidth="1"/>
    <col min="4369" max="4608" width="9" style="81"/>
    <col min="4609" max="4609" width="29" style="81" customWidth="1"/>
    <col min="4610" max="4611" width="6.81640625" style="81" customWidth="1"/>
    <col min="4612" max="4612" width="8.54296875" style="81" customWidth="1"/>
    <col min="4613" max="4613" width="8.453125" style="81" customWidth="1"/>
    <col min="4614" max="4614" width="7.81640625" style="81" customWidth="1"/>
    <col min="4615" max="4615" width="9.08984375" style="81" bestFit="1" customWidth="1"/>
    <col min="4616" max="4616" width="7.81640625" style="81" customWidth="1"/>
    <col min="4617" max="4617" width="7.1796875" style="81" customWidth="1"/>
    <col min="4618" max="4618" width="9.26953125" style="81" customWidth="1"/>
    <col min="4619" max="4622" width="7.81640625" style="81" customWidth="1"/>
    <col min="4623" max="4623" width="15.81640625" style="81" customWidth="1"/>
    <col min="4624" max="4624" width="9.26953125" style="81" customWidth="1"/>
    <col min="4625" max="4864" width="9" style="81"/>
    <col min="4865" max="4865" width="29" style="81" customWidth="1"/>
    <col min="4866" max="4867" width="6.81640625" style="81" customWidth="1"/>
    <col min="4868" max="4868" width="8.54296875" style="81" customWidth="1"/>
    <col min="4869" max="4869" width="8.453125" style="81" customWidth="1"/>
    <col min="4870" max="4870" width="7.81640625" style="81" customWidth="1"/>
    <col min="4871" max="4871" width="9.08984375" style="81" bestFit="1" customWidth="1"/>
    <col min="4872" max="4872" width="7.81640625" style="81" customWidth="1"/>
    <col min="4873" max="4873" width="7.1796875" style="81" customWidth="1"/>
    <col min="4874" max="4874" width="9.26953125" style="81" customWidth="1"/>
    <col min="4875" max="4878" width="7.81640625" style="81" customWidth="1"/>
    <col min="4879" max="4879" width="15.81640625" style="81" customWidth="1"/>
    <col min="4880" max="4880" width="9.26953125" style="81" customWidth="1"/>
    <col min="4881" max="5120" width="9" style="81"/>
    <col min="5121" max="5121" width="29" style="81" customWidth="1"/>
    <col min="5122" max="5123" width="6.81640625" style="81" customWidth="1"/>
    <col min="5124" max="5124" width="8.54296875" style="81" customWidth="1"/>
    <col min="5125" max="5125" width="8.453125" style="81" customWidth="1"/>
    <col min="5126" max="5126" width="7.81640625" style="81" customWidth="1"/>
    <col min="5127" max="5127" width="9.08984375" style="81" bestFit="1" customWidth="1"/>
    <col min="5128" max="5128" width="7.81640625" style="81" customWidth="1"/>
    <col min="5129" max="5129" width="7.1796875" style="81" customWidth="1"/>
    <col min="5130" max="5130" width="9.26953125" style="81" customWidth="1"/>
    <col min="5131" max="5134" width="7.81640625" style="81" customWidth="1"/>
    <col min="5135" max="5135" width="15.81640625" style="81" customWidth="1"/>
    <col min="5136" max="5136" width="9.26953125" style="81" customWidth="1"/>
    <col min="5137" max="5376" width="9" style="81"/>
    <col min="5377" max="5377" width="29" style="81" customWidth="1"/>
    <col min="5378" max="5379" width="6.81640625" style="81" customWidth="1"/>
    <col min="5380" max="5380" width="8.54296875" style="81" customWidth="1"/>
    <col min="5381" max="5381" width="8.453125" style="81" customWidth="1"/>
    <col min="5382" max="5382" width="7.81640625" style="81" customWidth="1"/>
    <col min="5383" max="5383" width="9.08984375" style="81" bestFit="1" customWidth="1"/>
    <col min="5384" max="5384" width="7.81640625" style="81" customWidth="1"/>
    <col min="5385" max="5385" width="7.1796875" style="81" customWidth="1"/>
    <col min="5386" max="5386" width="9.26953125" style="81" customWidth="1"/>
    <col min="5387" max="5390" width="7.81640625" style="81" customWidth="1"/>
    <col min="5391" max="5391" width="15.81640625" style="81" customWidth="1"/>
    <col min="5392" max="5392" width="9.26953125" style="81" customWidth="1"/>
    <col min="5393" max="5632" width="9" style="81"/>
    <col min="5633" max="5633" width="29" style="81" customWidth="1"/>
    <col min="5634" max="5635" width="6.81640625" style="81" customWidth="1"/>
    <col min="5636" max="5636" width="8.54296875" style="81" customWidth="1"/>
    <col min="5637" max="5637" width="8.453125" style="81" customWidth="1"/>
    <col min="5638" max="5638" width="7.81640625" style="81" customWidth="1"/>
    <col min="5639" max="5639" width="9.08984375" style="81" bestFit="1" customWidth="1"/>
    <col min="5640" max="5640" width="7.81640625" style="81" customWidth="1"/>
    <col min="5641" max="5641" width="7.1796875" style="81" customWidth="1"/>
    <col min="5642" max="5642" width="9.26953125" style="81" customWidth="1"/>
    <col min="5643" max="5646" width="7.81640625" style="81" customWidth="1"/>
    <col min="5647" max="5647" width="15.81640625" style="81" customWidth="1"/>
    <col min="5648" max="5648" width="9.26953125" style="81" customWidth="1"/>
    <col min="5649" max="5888" width="9" style="81"/>
    <col min="5889" max="5889" width="29" style="81" customWidth="1"/>
    <col min="5890" max="5891" width="6.81640625" style="81" customWidth="1"/>
    <col min="5892" max="5892" width="8.54296875" style="81" customWidth="1"/>
    <col min="5893" max="5893" width="8.453125" style="81" customWidth="1"/>
    <col min="5894" max="5894" width="7.81640625" style="81" customWidth="1"/>
    <col min="5895" max="5895" width="9.08984375" style="81" bestFit="1" customWidth="1"/>
    <col min="5896" max="5896" width="7.81640625" style="81" customWidth="1"/>
    <col min="5897" max="5897" width="7.1796875" style="81" customWidth="1"/>
    <col min="5898" max="5898" width="9.26953125" style="81" customWidth="1"/>
    <col min="5899" max="5902" width="7.81640625" style="81" customWidth="1"/>
    <col min="5903" max="5903" width="15.81640625" style="81" customWidth="1"/>
    <col min="5904" max="5904" width="9.26953125" style="81" customWidth="1"/>
    <col min="5905" max="6144" width="9" style="81"/>
    <col min="6145" max="6145" width="29" style="81" customWidth="1"/>
    <col min="6146" max="6147" width="6.81640625" style="81" customWidth="1"/>
    <col min="6148" max="6148" width="8.54296875" style="81" customWidth="1"/>
    <col min="6149" max="6149" width="8.453125" style="81" customWidth="1"/>
    <col min="6150" max="6150" width="7.81640625" style="81" customWidth="1"/>
    <col min="6151" max="6151" width="9.08984375" style="81" bestFit="1" customWidth="1"/>
    <col min="6152" max="6152" width="7.81640625" style="81" customWidth="1"/>
    <col min="6153" max="6153" width="7.1796875" style="81" customWidth="1"/>
    <col min="6154" max="6154" width="9.26953125" style="81" customWidth="1"/>
    <col min="6155" max="6158" width="7.81640625" style="81" customWidth="1"/>
    <col min="6159" max="6159" width="15.81640625" style="81" customWidth="1"/>
    <col min="6160" max="6160" width="9.26953125" style="81" customWidth="1"/>
    <col min="6161" max="6400" width="9" style="81"/>
    <col min="6401" max="6401" width="29" style="81" customWidth="1"/>
    <col min="6402" max="6403" width="6.81640625" style="81" customWidth="1"/>
    <col min="6404" max="6404" width="8.54296875" style="81" customWidth="1"/>
    <col min="6405" max="6405" width="8.453125" style="81" customWidth="1"/>
    <col min="6406" max="6406" width="7.81640625" style="81" customWidth="1"/>
    <col min="6407" max="6407" width="9.08984375" style="81" bestFit="1" customWidth="1"/>
    <col min="6408" max="6408" width="7.81640625" style="81" customWidth="1"/>
    <col min="6409" max="6409" width="7.1796875" style="81" customWidth="1"/>
    <col min="6410" max="6410" width="9.26953125" style="81" customWidth="1"/>
    <col min="6411" max="6414" width="7.81640625" style="81" customWidth="1"/>
    <col min="6415" max="6415" width="15.81640625" style="81" customWidth="1"/>
    <col min="6416" max="6416" width="9.26953125" style="81" customWidth="1"/>
    <col min="6417" max="6656" width="9" style="81"/>
    <col min="6657" max="6657" width="29" style="81" customWidth="1"/>
    <col min="6658" max="6659" width="6.81640625" style="81" customWidth="1"/>
    <col min="6660" max="6660" width="8.54296875" style="81" customWidth="1"/>
    <col min="6661" max="6661" width="8.453125" style="81" customWidth="1"/>
    <col min="6662" max="6662" width="7.81640625" style="81" customWidth="1"/>
    <col min="6663" max="6663" width="9.08984375" style="81" bestFit="1" customWidth="1"/>
    <col min="6664" max="6664" width="7.81640625" style="81" customWidth="1"/>
    <col min="6665" max="6665" width="7.1796875" style="81" customWidth="1"/>
    <col min="6666" max="6666" width="9.26953125" style="81" customWidth="1"/>
    <col min="6667" max="6670" width="7.81640625" style="81" customWidth="1"/>
    <col min="6671" max="6671" width="15.81640625" style="81" customWidth="1"/>
    <col min="6672" max="6672" width="9.26953125" style="81" customWidth="1"/>
    <col min="6673" max="6912" width="9" style="81"/>
    <col min="6913" max="6913" width="29" style="81" customWidth="1"/>
    <col min="6914" max="6915" width="6.81640625" style="81" customWidth="1"/>
    <col min="6916" max="6916" width="8.54296875" style="81" customWidth="1"/>
    <col min="6917" max="6917" width="8.453125" style="81" customWidth="1"/>
    <col min="6918" max="6918" width="7.81640625" style="81" customWidth="1"/>
    <col min="6919" max="6919" width="9.08984375" style="81" bestFit="1" customWidth="1"/>
    <col min="6920" max="6920" width="7.81640625" style="81" customWidth="1"/>
    <col min="6921" max="6921" width="7.1796875" style="81" customWidth="1"/>
    <col min="6922" max="6922" width="9.26953125" style="81" customWidth="1"/>
    <col min="6923" max="6926" width="7.81640625" style="81" customWidth="1"/>
    <col min="6927" max="6927" width="15.81640625" style="81" customWidth="1"/>
    <col min="6928" max="6928" width="9.26953125" style="81" customWidth="1"/>
    <col min="6929" max="7168" width="9" style="81"/>
    <col min="7169" max="7169" width="29" style="81" customWidth="1"/>
    <col min="7170" max="7171" width="6.81640625" style="81" customWidth="1"/>
    <col min="7172" max="7172" width="8.54296875" style="81" customWidth="1"/>
    <col min="7173" max="7173" width="8.453125" style="81" customWidth="1"/>
    <col min="7174" max="7174" width="7.81640625" style="81" customWidth="1"/>
    <col min="7175" max="7175" width="9.08984375" style="81" bestFit="1" customWidth="1"/>
    <col min="7176" max="7176" width="7.81640625" style="81" customWidth="1"/>
    <col min="7177" max="7177" width="7.1796875" style="81" customWidth="1"/>
    <col min="7178" max="7178" width="9.26953125" style="81" customWidth="1"/>
    <col min="7179" max="7182" width="7.81640625" style="81" customWidth="1"/>
    <col min="7183" max="7183" width="15.81640625" style="81" customWidth="1"/>
    <col min="7184" max="7184" width="9.26953125" style="81" customWidth="1"/>
    <col min="7185" max="7424" width="9" style="81"/>
    <col min="7425" max="7425" width="29" style="81" customWidth="1"/>
    <col min="7426" max="7427" width="6.81640625" style="81" customWidth="1"/>
    <col min="7428" max="7428" width="8.54296875" style="81" customWidth="1"/>
    <col min="7429" max="7429" width="8.453125" style="81" customWidth="1"/>
    <col min="7430" max="7430" width="7.81640625" style="81" customWidth="1"/>
    <col min="7431" max="7431" width="9.08984375" style="81" bestFit="1" customWidth="1"/>
    <col min="7432" max="7432" width="7.81640625" style="81" customWidth="1"/>
    <col min="7433" max="7433" width="7.1796875" style="81" customWidth="1"/>
    <col min="7434" max="7434" width="9.26953125" style="81" customWidth="1"/>
    <col min="7435" max="7438" width="7.81640625" style="81" customWidth="1"/>
    <col min="7439" max="7439" width="15.81640625" style="81" customWidth="1"/>
    <col min="7440" max="7440" width="9.26953125" style="81" customWidth="1"/>
    <col min="7441" max="7680" width="9" style="81"/>
    <col min="7681" max="7681" width="29" style="81" customWidth="1"/>
    <col min="7682" max="7683" width="6.81640625" style="81" customWidth="1"/>
    <col min="7684" max="7684" width="8.54296875" style="81" customWidth="1"/>
    <col min="7685" max="7685" width="8.453125" style="81" customWidth="1"/>
    <col min="7686" max="7686" width="7.81640625" style="81" customWidth="1"/>
    <col min="7687" max="7687" width="9.08984375" style="81" bestFit="1" customWidth="1"/>
    <col min="7688" max="7688" width="7.81640625" style="81" customWidth="1"/>
    <col min="7689" max="7689" width="7.1796875" style="81" customWidth="1"/>
    <col min="7690" max="7690" width="9.26953125" style="81" customWidth="1"/>
    <col min="7691" max="7694" width="7.81640625" style="81" customWidth="1"/>
    <col min="7695" max="7695" width="15.81640625" style="81" customWidth="1"/>
    <col min="7696" max="7696" width="9.26953125" style="81" customWidth="1"/>
    <col min="7697" max="7936" width="9" style="81"/>
    <col min="7937" max="7937" width="29" style="81" customWidth="1"/>
    <col min="7938" max="7939" width="6.81640625" style="81" customWidth="1"/>
    <col min="7940" max="7940" width="8.54296875" style="81" customWidth="1"/>
    <col min="7941" max="7941" width="8.453125" style="81" customWidth="1"/>
    <col min="7942" max="7942" width="7.81640625" style="81" customWidth="1"/>
    <col min="7943" max="7943" width="9.08984375" style="81" bestFit="1" customWidth="1"/>
    <col min="7944" max="7944" width="7.81640625" style="81" customWidth="1"/>
    <col min="7945" max="7945" width="7.1796875" style="81" customWidth="1"/>
    <col min="7946" max="7946" width="9.26953125" style="81" customWidth="1"/>
    <col min="7947" max="7950" width="7.81640625" style="81" customWidth="1"/>
    <col min="7951" max="7951" width="15.81640625" style="81" customWidth="1"/>
    <col min="7952" max="7952" width="9.26953125" style="81" customWidth="1"/>
    <col min="7953" max="8192" width="9" style="81"/>
    <col min="8193" max="8193" width="29" style="81" customWidth="1"/>
    <col min="8194" max="8195" width="6.81640625" style="81" customWidth="1"/>
    <col min="8196" max="8196" width="8.54296875" style="81" customWidth="1"/>
    <col min="8197" max="8197" width="8.453125" style="81" customWidth="1"/>
    <col min="8198" max="8198" width="7.81640625" style="81" customWidth="1"/>
    <col min="8199" max="8199" width="9.08984375" style="81" bestFit="1" customWidth="1"/>
    <col min="8200" max="8200" width="7.81640625" style="81" customWidth="1"/>
    <col min="8201" max="8201" width="7.1796875" style="81" customWidth="1"/>
    <col min="8202" max="8202" width="9.26953125" style="81" customWidth="1"/>
    <col min="8203" max="8206" width="7.81640625" style="81" customWidth="1"/>
    <col min="8207" max="8207" width="15.81640625" style="81" customWidth="1"/>
    <col min="8208" max="8208" width="9.26953125" style="81" customWidth="1"/>
    <col min="8209" max="8448" width="9" style="81"/>
    <col min="8449" max="8449" width="29" style="81" customWidth="1"/>
    <col min="8450" max="8451" width="6.81640625" style="81" customWidth="1"/>
    <col min="8452" max="8452" width="8.54296875" style="81" customWidth="1"/>
    <col min="8453" max="8453" width="8.453125" style="81" customWidth="1"/>
    <col min="8454" max="8454" width="7.81640625" style="81" customWidth="1"/>
    <col min="8455" max="8455" width="9.08984375" style="81" bestFit="1" customWidth="1"/>
    <col min="8456" max="8456" width="7.81640625" style="81" customWidth="1"/>
    <col min="8457" max="8457" width="7.1796875" style="81" customWidth="1"/>
    <col min="8458" max="8458" width="9.26953125" style="81" customWidth="1"/>
    <col min="8459" max="8462" width="7.81640625" style="81" customWidth="1"/>
    <col min="8463" max="8463" width="15.81640625" style="81" customWidth="1"/>
    <col min="8464" max="8464" width="9.26953125" style="81" customWidth="1"/>
    <col min="8465" max="8704" width="9" style="81"/>
    <col min="8705" max="8705" width="29" style="81" customWidth="1"/>
    <col min="8706" max="8707" width="6.81640625" style="81" customWidth="1"/>
    <col min="8708" max="8708" width="8.54296875" style="81" customWidth="1"/>
    <col min="8709" max="8709" width="8.453125" style="81" customWidth="1"/>
    <col min="8710" max="8710" width="7.81640625" style="81" customWidth="1"/>
    <col min="8711" max="8711" width="9.08984375" style="81" bestFit="1" customWidth="1"/>
    <col min="8712" max="8712" width="7.81640625" style="81" customWidth="1"/>
    <col min="8713" max="8713" width="7.1796875" style="81" customWidth="1"/>
    <col min="8714" max="8714" width="9.26953125" style="81" customWidth="1"/>
    <col min="8715" max="8718" width="7.81640625" style="81" customWidth="1"/>
    <col min="8719" max="8719" width="15.81640625" style="81" customWidth="1"/>
    <col min="8720" max="8720" width="9.26953125" style="81" customWidth="1"/>
    <col min="8721" max="8960" width="9" style="81"/>
    <col min="8961" max="8961" width="29" style="81" customWidth="1"/>
    <col min="8962" max="8963" width="6.81640625" style="81" customWidth="1"/>
    <col min="8964" max="8964" width="8.54296875" style="81" customWidth="1"/>
    <col min="8965" max="8965" width="8.453125" style="81" customWidth="1"/>
    <col min="8966" max="8966" width="7.81640625" style="81" customWidth="1"/>
    <col min="8967" max="8967" width="9.08984375" style="81" bestFit="1" customWidth="1"/>
    <col min="8968" max="8968" width="7.81640625" style="81" customWidth="1"/>
    <col min="8969" max="8969" width="7.1796875" style="81" customWidth="1"/>
    <col min="8970" max="8970" width="9.26953125" style="81" customWidth="1"/>
    <col min="8971" max="8974" width="7.81640625" style="81" customWidth="1"/>
    <col min="8975" max="8975" width="15.81640625" style="81" customWidth="1"/>
    <col min="8976" max="8976" width="9.26953125" style="81" customWidth="1"/>
    <col min="8977" max="9216" width="9" style="81"/>
    <col min="9217" max="9217" width="29" style="81" customWidth="1"/>
    <col min="9218" max="9219" width="6.81640625" style="81" customWidth="1"/>
    <col min="9220" max="9220" width="8.54296875" style="81" customWidth="1"/>
    <col min="9221" max="9221" width="8.453125" style="81" customWidth="1"/>
    <col min="9222" max="9222" width="7.81640625" style="81" customWidth="1"/>
    <col min="9223" max="9223" width="9.08984375" style="81" bestFit="1" customWidth="1"/>
    <col min="9224" max="9224" width="7.81640625" style="81" customWidth="1"/>
    <col min="9225" max="9225" width="7.1796875" style="81" customWidth="1"/>
    <col min="9226" max="9226" width="9.26953125" style="81" customWidth="1"/>
    <col min="9227" max="9230" width="7.81640625" style="81" customWidth="1"/>
    <col min="9231" max="9231" width="15.81640625" style="81" customWidth="1"/>
    <col min="9232" max="9232" width="9.26953125" style="81" customWidth="1"/>
    <col min="9233" max="9472" width="9" style="81"/>
    <col min="9473" max="9473" width="29" style="81" customWidth="1"/>
    <col min="9474" max="9475" width="6.81640625" style="81" customWidth="1"/>
    <col min="9476" max="9476" width="8.54296875" style="81" customWidth="1"/>
    <col min="9477" max="9477" width="8.453125" style="81" customWidth="1"/>
    <col min="9478" max="9478" width="7.81640625" style="81" customWidth="1"/>
    <col min="9479" max="9479" width="9.08984375" style="81" bestFit="1" customWidth="1"/>
    <col min="9480" max="9480" width="7.81640625" style="81" customWidth="1"/>
    <col min="9481" max="9481" width="7.1796875" style="81" customWidth="1"/>
    <col min="9482" max="9482" width="9.26953125" style="81" customWidth="1"/>
    <col min="9483" max="9486" width="7.81640625" style="81" customWidth="1"/>
    <col min="9487" max="9487" width="15.81640625" style="81" customWidth="1"/>
    <col min="9488" max="9488" width="9.26953125" style="81" customWidth="1"/>
    <col min="9489" max="9728" width="9" style="81"/>
    <col min="9729" max="9729" width="29" style="81" customWidth="1"/>
    <col min="9730" max="9731" width="6.81640625" style="81" customWidth="1"/>
    <col min="9732" max="9732" width="8.54296875" style="81" customWidth="1"/>
    <col min="9733" max="9733" width="8.453125" style="81" customWidth="1"/>
    <col min="9734" max="9734" width="7.81640625" style="81" customWidth="1"/>
    <col min="9735" max="9735" width="9.08984375" style="81" bestFit="1" customWidth="1"/>
    <col min="9736" max="9736" width="7.81640625" style="81" customWidth="1"/>
    <col min="9737" max="9737" width="7.1796875" style="81" customWidth="1"/>
    <col min="9738" max="9738" width="9.26953125" style="81" customWidth="1"/>
    <col min="9739" max="9742" width="7.81640625" style="81" customWidth="1"/>
    <col min="9743" max="9743" width="15.81640625" style="81" customWidth="1"/>
    <col min="9744" max="9744" width="9.26953125" style="81" customWidth="1"/>
    <col min="9745" max="9984" width="9" style="81"/>
    <col min="9985" max="9985" width="29" style="81" customWidth="1"/>
    <col min="9986" max="9987" width="6.81640625" style="81" customWidth="1"/>
    <col min="9988" max="9988" width="8.54296875" style="81" customWidth="1"/>
    <col min="9989" max="9989" width="8.453125" style="81" customWidth="1"/>
    <col min="9990" max="9990" width="7.81640625" style="81" customWidth="1"/>
    <col min="9991" max="9991" width="9.08984375" style="81" bestFit="1" customWidth="1"/>
    <col min="9992" max="9992" width="7.81640625" style="81" customWidth="1"/>
    <col min="9993" max="9993" width="7.1796875" style="81" customWidth="1"/>
    <col min="9994" max="9994" width="9.26953125" style="81" customWidth="1"/>
    <col min="9995" max="9998" width="7.81640625" style="81" customWidth="1"/>
    <col min="9999" max="9999" width="15.81640625" style="81" customWidth="1"/>
    <col min="10000" max="10000" width="9.26953125" style="81" customWidth="1"/>
    <col min="10001" max="10240" width="9" style="81"/>
    <col min="10241" max="10241" width="29" style="81" customWidth="1"/>
    <col min="10242" max="10243" width="6.81640625" style="81" customWidth="1"/>
    <col min="10244" max="10244" width="8.54296875" style="81" customWidth="1"/>
    <col min="10245" max="10245" width="8.453125" style="81" customWidth="1"/>
    <col min="10246" max="10246" width="7.81640625" style="81" customWidth="1"/>
    <col min="10247" max="10247" width="9.08984375" style="81" bestFit="1" customWidth="1"/>
    <col min="10248" max="10248" width="7.81640625" style="81" customWidth="1"/>
    <col min="10249" max="10249" width="7.1796875" style="81" customWidth="1"/>
    <col min="10250" max="10250" width="9.26953125" style="81" customWidth="1"/>
    <col min="10251" max="10254" width="7.81640625" style="81" customWidth="1"/>
    <col min="10255" max="10255" width="15.81640625" style="81" customWidth="1"/>
    <col min="10256" max="10256" width="9.26953125" style="81" customWidth="1"/>
    <col min="10257" max="10496" width="9" style="81"/>
    <col min="10497" max="10497" width="29" style="81" customWidth="1"/>
    <col min="10498" max="10499" width="6.81640625" style="81" customWidth="1"/>
    <col min="10500" max="10500" width="8.54296875" style="81" customWidth="1"/>
    <col min="10501" max="10501" width="8.453125" style="81" customWidth="1"/>
    <col min="10502" max="10502" width="7.81640625" style="81" customWidth="1"/>
    <col min="10503" max="10503" width="9.08984375" style="81" bestFit="1" customWidth="1"/>
    <col min="10504" max="10504" width="7.81640625" style="81" customWidth="1"/>
    <col min="10505" max="10505" width="7.1796875" style="81" customWidth="1"/>
    <col min="10506" max="10506" width="9.26953125" style="81" customWidth="1"/>
    <col min="10507" max="10510" width="7.81640625" style="81" customWidth="1"/>
    <col min="10511" max="10511" width="15.81640625" style="81" customWidth="1"/>
    <col min="10512" max="10512" width="9.26953125" style="81" customWidth="1"/>
    <col min="10513" max="10752" width="9" style="81"/>
    <col min="10753" max="10753" width="29" style="81" customWidth="1"/>
    <col min="10754" max="10755" width="6.81640625" style="81" customWidth="1"/>
    <col min="10756" max="10756" width="8.54296875" style="81" customWidth="1"/>
    <col min="10757" max="10757" width="8.453125" style="81" customWidth="1"/>
    <col min="10758" max="10758" width="7.81640625" style="81" customWidth="1"/>
    <col min="10759" max="10759" width="9.08984375" style="81" bestFit="1" customWidth="1"/>
    <col min="10760" max="10760" width="7.81640625" style="81" customWidth="1"/>
    <col min="10761" max="10761" width="7.1796875" style="81" customWidth="1"/>
    <col min="10762" max="10762" width="9.26953125" style="81" customWidth="1"/>
    <col min="10763" max="10766" width="7.81640625" style="81" customWidth="1"/>
    <col min="10767" max="10767" width="15.81640625" style="81" customWidth="1"/>
    <col min="10768" max="10768" width="9.26953125" style="81" customWidth="1"/>
    <col min="10769" max="11008" width="9" style="81"/>
    <col min="11009" max="11009" width="29" style="81" customWidth="1"/>
    <col min="11010" max="11011" width="6.81640625" style="81" customWidth="1"/>
    <col min="11012" max="11012" width="8.54296875" style="81" customWidth="1"/>
    <col min="11013" max="11013" width="8.453125" style="81" customWidth="1"/>
    <col min="11014" max="11014" width="7.81640625" style="81" customWidth="1"/>
    <col min="11015" max="11015" width="9.08984375" style="81" bestFit="1" customWidth="1"/>
    <col min="11016" max="11016" width="7.81640625" style="81" customWidth="1"/>
    <col min="11017" max="11017" width="7.1796875" style="81" customWidth="1"/>
    <col min="11018" max="11018" width="9.26953125" style="81" customWidth="1"/>
    <col min="11019" max="11022" width="7.81640625" style="81" customWidth="1"/>
    <col min="11023" max="11023" width="15.81640625" style="81" customWidth="1"/>
    <col min="11024" max="11024" width="9.26953125" style="81" customWidth="1"/>
    <col min="11025" max="11264" width="9" style="81"/>
    <col min="11265" max="11265" width="29" style="81" customWidth="1"/>
    <col min="11266" max="11267" width="6.81640625" style="81" customWidth="1"/>
    <col min="11268" max="11268" width="8.54296875" style="81" customWidth="1"/>
    <col min="11269" max="11269" width="8.453125" style="81" customWidth="1"/>
    <col min="11270" max="11270" width="7.81640625" style="81" customWidth="1"/>
    <col min="11271" max="11271" width="9.08984375" style="81" bestFit="1" customWidth="1"/>
    <col min="11272" max="11272" width="7.81640625" style="81" customWidth="1"/>
    <col min="11273" max="11273" width="7.1796875" style="81" customWidth="1"/>
    <col min="11274" max="11274" width="9.26953125" style="81" customWidth="1"/>
    <col min="11275" max="11278" width="7.81640625" style="81" customWidth="1"/>
    <col min="11279" max="11279" width="15.81640625" style="81" customWidth="1"/>
    <col min="11280" max="11280" width="9.26953125" style="81" customWidth="1"/>
    <col min="11281" max="11520" width="9" style="81"/>
    <col min="11521" max="11521" width="29" style="81" customWidth="1"/>
    <col min="11522" max="11523" width="6.81640625" style="81" customWidth="1"/>
    <col min="11524" max="11524" width="8.54296875" style="81" customWidth="1"/>
    <col min="11525" max="11525" width="8.453125" style="81" customWidth="1"/>
    <col min="11526" max="11526" width="7.81640625" style="81" customWidth="1"/>
    <col min="11527" max="11527" width="9.08984375" style="81" bestFit="1" customWidth="1"/>
    <col min="11528" max="11528" width="7.81640625" style="81" customWidth="1"/>
    <col min="11529" max="11529" width="7.1796875" style="81" customWidth="1"/>
    <col min="11530" max="11530" width="9.26953125" style="81" customWidth="1"/>
    <col min="11531" max="11534" width="7.81640625" style="81" customWidth="1"/>
    <col min="11535" max="11535" width="15.81640625" style="81" customWidth="1"/>
    <col min="11536" max="11536" width="9.26953125" style="81" customWidth="1"/>
    <col min="11537" max="11776" width="9" style="81"/>
    <col min="11777" max="11777" width="29" style="81" customWidth="1"/>
    <col min="11778" max="11779" width="6.81640625" style="81" customWidth="1"/>
    <col min="11780" max="11780" width="8.54296875" style="81" customWidth="1"/>
    <col min="11781" max="11781" width="8.453125" style="81" customWidth="1"/>
    <col min="11782" max="11782" width="7.81640625" style="81" customWidth="1"/>
    <col min="11783" max="11783" width="9.08984375" style="81" bestFit="1" customWidth="1"/>
    <col min="11784" max="11784" width="7.81640625" style="81" customWidth="1"/>
    <col min="11785" max="11785" width="7.1796875" style="81" customWidth="1"/>
    <col min="11786" max="11786" width="9.26953125" style="81" customWidth="1"/>
    <col min="11787" max="11790" width="7.81640625" style="81" customWidth="1"/>
    <col min="11791" max="11791" width="15.81640625" style="81" customWidth="1"/>
    <col min="11792" max="11792" width="9.26953125" style="81" customWidth="1"/>
    <col min="11793" max="12032" width="9" style="81"/>
    <col min="12033" max="12033" width="29" style="81" customWidth="1"/>
    <col min="12034" max="12035" width="6.81640625" style="81" customWidth="1"/>
    <col min="12036" max="12036" width="8.54296875" style="81" customWidth="1"/>
    <col min="12037" max="12037" width="8.453125" style="81" customWidth="1"/>
    <col min="12038" max="12038" width="7.81640625" style="81" customWidth="1"/>
    <col min="12039" max="12039" width="9.08984375" style="81" bestFit="1" customWidth="1"/>
    <col min="12040" max="12040" width="7.81640625" style="81" customWidth="1"/>
    <col min="12041" max="12041" width="7.1796875" style="81" customWidth="1"/>
    <col min="12042" max="12042" width="9.26953125" style="81" customWidth="1"/>
    <col min="12043" max="12046" width="7.81640625" style="81" customWidth="1"/>
    <col min="12047" max="12047" width="15.81640625" style="81" customWidth="1"/>
    <col min="12048" max="12048" width="9.26953125" style="81" customWidth="1"/>
    <col min="12049" max="12288" width="9" style="81"/>
    <col min="12289" max="12289" width="29" style="81" customWidth="1"/>
    <col min="12290" max="12291" width="6.81640625" style="81" customWidth="1"/>
    <col min="12292" max="12292" width="8.54296875" style="81" customWidth="1"/>
    <col min="12293" max="12293" width="8.453125" style="81" customWidth="1"/>
    <col min="12294" max="12294" width="7.81640625" style="81" customWidth="1"/>
    <col min="12295" max="12295" width="9.08984375" style="81" bestFit="1" customWidth="1"/>
    <col min="12296" max="12296" width="7.81640625" style="81" customWidth="1"/>
    <col min="12297" max="12297" width="7.1796875" style="81" customWidth="1"/>
    <col min="12298" max="12298" width="9.26953125" style="81" customWidth="1"/>
    <col min="12299" max="12302" width="7.81640625" style="81" customWidth="1"/>
    <col min="12303" max="12303" width="15.81640625" style="81" customWidth="1"/>
    <col min="12304" max="12304" width="9.26953125" style="81" customWidth="1"/>
    <col min="12305" max="12544" width="9" style="81"/>
    <col min="12545" max="12545" width="29" style="81" customWidth="1"/>
    <col min="12546" max="12547" width="6.81640625" style="81" customWidth="1"/>
    <col min="12548" max="12548" width="8.54296875" style="81" customWidth="1"/>
    <col min="12549" max="12549" width="8.453125" style="81" customWidth="1"/>
    <col min="12550" max="12550" width="7.81640625" style="81" customWidth="1"/>
    <col min="12551" max="12551" width="9.08984375" style="81" bestFit="1" customWidth="1"/>
    <col min="12552" max="12552" width="7.81640625" style="81" customWidth="1"/>
    <col min="12553" max="12553" width="7.1796875" style="81" customWidth="1"/>
    <col min="12554" max="12554" width="9.26953125" style="81" customWidth="1"/>
    <col min="12555" max="12558" width="7.81640625" style="81" customWidth="1"/>
    <col min="12559" max="12559" width="15.81640625" style="81" customWidth="1"/>
    <col min="12560" max="12560" width="9.26953125" style="81" customWidth="1"/>
    <col min="12561" max="12800" width="9" style="81"/>
    <col min="12801" max="12801" width="29" style="81" customWidth="1"/>
    <col min="12802" max="12803" width="6.81640625" style="81" customWidth="1"/>
    <col min="12804" max="12804" width="8.54296875" style="81" customWidth="1"/>
    <col min="12805" max="12805" width="8.453125" style="81" customWidth="1"/>
    <col min="12806" max="12806" width="7.81640625" style="81" customWidth="1"/>
    <col min="12807" max="12807" width="9.08984375" style="81" bestFit="1" customWidth="1"/>
    <col min="12808" max="12808" width="7.81640625" style="81" customWidth="1"/>
    <col min="12809" max="12809" width="7.1796875" style="81" customWidth="1"/>
    <col min="12810" max="12810" width="9.26953125" style="81" customWidth="1"/>
    <col min="12811" max="12814" width="7.81640625" style="81" customWidth="1"/>
    <col min="12815" max="12815" width="15.81640625" style="81" customWidth="1"/>
    <col min="12816" max="12816" width="9.26953125" style="81" customWidth="1"/>
    <col min="12817" max="13056" width="9" style="81"/>
    <col min="13057" max="13057" width="29" style="81" customWidth="1"/>
    <col min="13058" max="13059" width="6.81640625" style="81" customWidth="1"/>
    <col min="13060" max="13060" width="8.54296875" style="81" customWidth="1"/>
    <col min="13061" max="13061" width="8.453125" style="81" customWidth="1"/>
    <col min="13062" max="13062" width="7.81640625" style="81" customWidth="1"/>
    <col min="13063" max="13063" width="9.08984375" style="81" bestFit="1" customWidth="1"/>
    <col min="13064" max="13064" width="7.81640625" style="81" customWidth="1"/>
    <col min="13065" max="13065" width="7.1796875" style="81" customWidth="1"/>
    <col min="13066" max="13066" width="9.26953125" style="81" customWidth="1"/>
    <col min="13067" max="13070" width="7.81640625" style="81" customWidth="1"/>
    <col min="13071" max="13071" width="15.81640625" style="81" customWidth="1"/>
    <col min="13072" max="13072" width="9.26953125" style="81" customWidth="1"/>
    <col min="13073" max="13312" width="9" style="81"/>
    <col min="13313" max="13313" width="29" style="81" customWidth="1"/>
    <col min="13314" max="13315" width="6.81640625" style="81" customWidth="1"/>
    <col min="13316" max="13316" width="8.54296875" style="81" customWidth="1"/>
    <col min="13317" max="13317" width="8.453125" style="81" customWidth="1"/>
    <col min="13318" max="13318" width="7.81640625" style="81" customWidth="1"/>
    <col min="13319" max="13319" width="9.08984375" style="81" bestFit="1" customWidth="1"/>
    <col min="13320" max="13320" width="7.81640625" style="81" customWidth="1"/>
    <col min="13321" max="13321" width="7.1796875" style="81" customWidth="1"/>
    <col min="13322" max="13322" width="9.26953125" style="81" customWidth="1"/>
    <col min="13323" max="13326" width="7.81640625" style="81" customWidth="1"/>
    <col min="13327" max="13327" width="15.81640625" style="81" customWidth="1"/>
    <col min="13328" max="13328" width="9.26953125" style="81" customWidth="1"/>
    <col min="13329" max="13568" width="9" style="81"/>
    <col min="13569" max="13569" width="29" style="81" customWidth="1"/>
    <col min="13570" max="13571" width="6.81640625" style="81" customWidth="1"/>
    <col min="13572" max="13572" width="8.54296875" style="81" customWidth="1"/>
    <col min="13573" max="13573" width="8.453125" style="81" customWidth="1"/>
    <col min="13574" max="13574" width="7.81640625" style="81" customWidth="1"/>
    <col min="13575" max="13575" width="9.08984375" style="81" bestFit="1" customWidth="1"/>
    <col min="13576" max="13576" width="7.81640625" style="81" customWidth="1"/>
    <col min="13577" max="13577" width="7.1796875" style="81" customWidth="1"/>
    <col min="13578" max="13578" width="9.26953125" style="81" customWidth="1"/>
    <col min="13579" max="13582" width="7.81640625" style="81" customWidth="1"/>
    <col min="13583" max="13583" width="15.81640625" style="81" customWidth="1"/>
    <col min="13584" max="13584" width="9.26953125" style="81" customWidth="1"/>
    <col min="13585" max="13824" width="9" style="81"/>
    <col min="13825" max="13825" width="29" style="81" customWidth="1"/>
    <col min="13826" max="13827" width="6.81640625" style="81" customWidth="1"/>
    <col min="13828" max="13828" width="8.54296875" style="81" customWidth="1"/>
    <col min="13829" max="13829" width="8.453125" style="81" customWidth="1"/>
    <col min="13830" max="13830" width="7.81640625" style="81" customWidth="1"/>
    <col min="13831" max="13831" width="9.08984375" style="81" bestFit="1" customWidth="1"/>
    <col min="13832" max="13832" width="7.81640625" style="81" customWidth="1"/>
    <col min="13833" max="13833" width="7.1796875" style="81" customWidth="1"/>
    <col min="13834" max="13834" width="9.26953125" style="81" customWidth="1"/>
    <col min="13835" max="13838" width="7.81640625" style="81" customWidth="1"/>
    <col min="13839" max="13839" width="15.81640625" style="81" customWidth="1"/>
    <col min="13840" max="13840" width="9.26953125" style="81" customWidth="1"/>
    <col min="13841" max="14080" width="9" style="81"/>
    <col min="14081" max="14081" width="29" style="81" customWidth="1"/>
    <col min="14082" max="14083" width="6.81640625" style="81" customWidth="1"/>
    <col min="14084" max="14084" width="8.54296875" style="81" customWidth="1"/>
    <col min="14085" max="14085" width="8.453125" style="81" customWidth="1"/>
    <col min="14086" max="14086" width="7.81640625" style="81" customWidth="1"/>
    <col min="14087" max="14087" width="9.08984375" style="81" bestFit="1" customWidth="1"/>
    <col min="14088" max="14088" width="7.81640625" style="81" customWidth="1"/>
    <col min="14089" max="14089" width="7.1796875" style="81" customWidth="1"/>
    <col min="14090" max="14090" width="9.26953125" style="81" customWidth="1"/>
    <col min="14091" max="14094" width="7.81640625" style="81" customWidth="1"/>
    <col min="14095" max="14095" width="15.81640625" style="81" customWidth="1"/>
    <col min="14096" max="14096" width="9.26953125" style="81" customWidth="1"/>
    <col min="14097" max="14336" width="9" style="81"/>
    <col min="14337" max="14337" width="29" style="81" customWidth="1"/>
    <col min="14338" max="14339" width="6.81640625" style="81" customWidth="1"/>
    <col min="14340" max="14340" width="8.54296875" style="81" customWidth="1"/>
    <col min="14341" max="14341" width="8.453125" style="81" customWidth="1"/>
    <col min="14342" max="14342" width="7.81640625" style="81" customWidth="1"/>
    <col min="14343" max="14343" width="9.08984375" style="81" bestFit="1" customWidth="1"/>
    <col min="14344" max="14344" width="7.81640625" style="81" customWidth="1"/>
    <col min="14345" max="14345" width="7.1796875" style="81" customWidth="1"/>
    <col min="14346" max="14346" width="9.26953125" style="81" customWidth="1"/>
    <col min="14347" max="14350" width="7.81640625" style="81" customWidth="1"/>
    <col min="14351" max="14351" width="15.81640625" style="81" customWidth="1"/>
    <col min="14352" max="14352" width="9.26953125" style="81" customWidth="1"/>
    <col min="14353" max="14592" width="9" style="81"/>
    <col min="14593" max="14593" width="29" style="81" customWidth="1"/>
    <col min="14594" max="14595" width="6.81640625" style="81" customWidth="1"/>
    <col min="14596" max="14596" width="8.54296875" style="81" customWidth="1"/>
    <col min="14597" max="14597" width="8.453125" style="81" customWidth="1"/>
    <col min="14598" max="14598" width="7.81640625" style="81" customWidth="1"/>
    <col min="14599" max="14599" width="9.08984375" style="81" bestFit="1" customWidth="1"/>
    <col min="14600" max="14600" width="7.81640625" style="81" customWidth="1"/>
    <col min="14601" max="14601" width="7.1796875" style="81" customWidth="1"/>
    <col min="14602" max="14602" width="9.26953125" style="81" customWidth="1"/>
    <col min="14603" max="14606" width="7.81640625" style="81" customWidth="1"/>
    <col min="14607" max="14607" width="15.81640625" style="81" customWidth="1"/>
    <col min="14608" max="14608" width="9.26953125" style="81" customWidth="1"/>
    <col min="14609" max="14848" width="9" style="81"/>
    <col min="14849" max="14849" width="29" style="81" customWidth="1"/>
    <col min="14850" max="14851" width="6.81640625" style="81" customWidth="1"/>
    <col min="14852" max="14852" width="8.54296875" style="81" customWidth="1"/>
    <col min="14853" max="14853" width="8.453125" style="81" customWidth="1"/>
    <col min="14854" max="14854" width="7.81640625" style="81" customWidth="1"/>
    <col min="14855" max="14855" width="9.08984375" style="81" bestFit="1" customWidth="1"/>
    <col min="14856" max="14856" width="7.81640625" style="81" customWidth="1"/>
    <col min="14857" max="14857" width="7.1796875" style="81" customWidth="1"/>
    <col min="14858" max="14858" width="9.26953125" style="81" customWidth="1"/>
    <col min="14859" max="14862" width="7.81640625" style="81" customWidth="1"/>
    <col min="14863" max="14863" width="15.81640625" style="81" customWidth="1"/>
    <col min="14864" max="14864" width="9.26953125" style="81" customWidth="1"/>
    <col min="14865" max="15104" width="9" style="81"/>
    <col min="15105" max="15105" width="29" style="81" customWidth="1"/>
    <col min="15106" max="15107" width="6.81640625" style="81" customWidth="1"/>
    <col min="15108" max="15108" width="8.54296875" style="81" customWidth="1"/>
    <col min="15109" max="15109" width="8.453125" style="81" customWidth="1"/>
    <col min="15110" max="15110" width="7.81640625" style="81" customWidth="1"/>
    <col min="15111" max="15111" width="9.08984375" style="81" bestFit="1" customWidth="1"/>
    <col min="15112" max="15112" width="7.81640625" style="81" customWidth="1"/>
    <col min="15113" max="15113" width="7.1796875" style="81" customWidth="1"/>
    <col min="15114" max="15114" width="9.26953125" style="81" customWidth="1"/>
    <col min="15115" max="15118" width="7.81640625" style="81" customWidth="1"/>
    <col min="15119" max="15119" width="15.81640625" style="81" customWidth="1"/>
    <col min="15120" max="15120" width="9.26953125" style="81" customWidth="1"/>
    <col min="15121" max="15360" width="9" style="81"/>
    <col min="15361" max="15361" width="29" style="81" customWidth="1"/>
    <col min="15362" max="15363" width="6.81640625" style="81" customWidth="1"/>
    <col min="15364" max="15364" width="8.54296875" style="81" customWidth="1"/>
    <col min="15365" max="15365" width="8.453125" style="81" customWidth="1"/>
    <col min="15366" max="15366" width="7.81640625" style="81" customWidth="1"/>
    <col min="15367" max="15367" width="9.08984375" style="81" bestFit="1" customWidth="1"/>
    <col min="15368" max="15368" width="7.81640625" style="81" customWidth="1"/>
    <col min="15369" max="15369" width="7.1796875" style="81" customWidth="1"/>
    <col min="15370" max="15370" width="9.26953125" style="81" customWidth="1"/>
    <col min="15371" max="15374" width="7.81640625" style="81" customWidth="1"/>
    <col min="15375" max="15375" width="15.81640625" style="81" customWidth="1"/>
    <col min="15376" max="15376" width="9.26953125" style="81" customWidth="1"/>
    <col min="15377" max="15616" width="9" style="81"/>
    <col min="15617" max="15617" width="29" style="81" customWidth="1"/>
    <col min="15618" max="15619" width="6.81640625" style="81" customWidth="1"/>
    <col min="15620" max="15620" width="8.54296875" style="81" customWidth="1"/>
    <col min="15621" max="15621" width="8.453125" style="81" customWidth="1"/>
    <col min="15622" max="15622" width="7.81640625" style="81" customWidth="1"/>
    <col min="15623" max="15623" width="9.08984375" style="81" bestFit="1" customWidth="1"/>
    <col min="15624" max="15624" width="7.81640625" style="81" customWidth="1"/>
    <col min="15625" max="15625" width="7.1796875" style="81" customWidth="1"/>
    <col min="15626" max="15626" width="9.26953125" style="81" customWidth="1"/>
    <col min="15627" max="15630" width="7.81640625" style="81" customWidth="1"/>
    <col min="15631" max="15631" width="15.81640625" style="81" customWidth="1"/>
    <col min="15632" max="15632" width="9.26953125" style="81" customWidth="1"/>
    <col min="15633" max="15872" width="9" style="81"/>
    <col min="15873" max="15873" width="29" style="81" customWidth="1"/>
    <col min="15874" max="15875" width="6.81640625" style="81" customWidth="1"/>
    <col min="15876" max="15876" width="8.54296875" style="81" customWidth="1"/>
    <col min="15877" max="15877" width="8.453125" style="81" customWidth="1"/>
    <col min="15878" max="15878" width="7.81640625" style="81" customWidth="1"/>
    <col min="15879" max="15879" width="9.08984375" style="81" bestFit="1" customWidth="1"/>
    <col min="15880" max="15880" width="7.81640625" style="81" customWidth="1"/>
    <col min="15881" max="15881" width="7.1796875" style="81" customWidth="1"/>
    <col min="15882" max="15882" width="9.26953125" style="81" customWidth="1"/>
    <col min="15883" max="15886" width="7.81640625" style="81" customWidth="1"/>
    <col min="15887" max="15887" width="15.81640625" style="81" customWidth="1"/>
    <col min="15888" max="15888" width="9.26953125" style="81" customWidth="1"/>
    <col min="15889" max="16128" width="9" style="81"/>
    <col min="16129" max="16129" width="29" style="81" customWidth="1"/>
    <col min="16130" max="16131" width="6.81640625" style="81" customWidth="1"/>
    <col min="16132" max="16132" width="8.54296875" style="81" customWidth="1"/>
    <col min="16133" max="16133" width="8.453125" style="81" customWidth="1"/>
    <col min="16134" max="16134" width="7.81640625" style="81" customWidth="1"/>
    <col min="16135" max="16135" width="9.08984375" style="81" bestFit="1" customWidth="1"/>
    <col min="16136" max="16136" width="7.81640625" style="81" customWidth="1"/>
    <col min="16137" max="16137" width="7.1796875" style="81" customWidth="1"/>
    <col min="16138" max="16138" width="9.26953125" style="81" customWidth="1"/>
    <col min="16139" max="16142" width="7.81640625" style="81" customWidth="1"/>
    <col min="16143" max="16143" width="15.81640625" style="81" customWidth="1"/>
    <col min="16144" max="16144" width="9.26953125" style="81" customWidth="1"/>
    <col min="16145" max="16384" width="9" style="81"/>
  </cols>
  <sheetData>
    <row r="2" spans="1:15" ht="12.65" customHeight="1" x14ac:dyDescent="0.25">
      <c r="G2" s="144"/>
    </row>
    <row r="3" spans="1:15" s="72" customFormat="1" ht="12.65" customHeight="1" x14ac:dyDescent="0.3">
      <c r="A3" s="115" t="s">
        <v>859</v>
      </c>
      <c r="F3" s="112"/>
      <c r="G3" s="112" t="s">
        <v>860</v>
      </c>
      <c r="N3" s="116"/>
      <c r="O3" s="116"/>
    </row>
    <row r="4" spans="1:15" s="115" customFormat="1" ht="12.65" customHeight="1" x14ac:dyDescent="0.3">
      <c r="A4" s="103"/>
      <c r="B4" s="103"/>
      <c r="C4" s="103"/>
      <c r="D4" s="103"/>
      <c r="E4" s="103" t="s">
        <v>805</v>
      </c>
      <c r="F4" s="103"/>
      <c r="G4" s="103"/>
      <c r="H4" s="103"/>
      <c r="I4" s="103"/>
      <c r="J4" s="103" t="s">
        <v>806</v>
      </c>
      <c r="K4" s="103" t="s">
        <v>807</v>
      </c>
      <c r="L4" s="103" t="s">
        <v>11</v>
      </c>
      <c r="M4" s="103" t="s">
        <v>808</v>
      </c>
      <c r="N4" s="103" t="s">
        <v>809</v>
      </c>
      <c r="O4" s="103" t="s">
        <v>13</v>
      </c>
    </row>
    <row r="5" spans="1:15" ht="12.65" customHeight="1" x14ac:dyDescent="0.3">
      <c r="A5" s="72" t="s">
        <v>14</v>
      </c>
      <c r="B5" s="77">
        <v>1952537</v>
      </c>
      <c r="C5" s="77">
        <v>1236926</v>
      </c>
      <c r="D5" s="77">
        <v>2849655</v>
      </c>
      <c r="E5" s="78">
        <f>SUM(B5:D5)</f>
        <v>6039118</v>
      </c>
      <c r="F5" s="77"/>
      <c r="G5" s="77"/>
      <c r="H5" s="77"/>
      <c r="I5" s="77"/>
      <c r="J5" s="117">
        <v>10514692</v>
      </c>
      <c r="K5" s="118">
        <v>5475240</v>
      </c>
      <c r="L5" s="118">
        <v>5563695</v>
      </c>
      <c r="M5" s="118">
        <v>385230</v>
      </c>
      <c r="N5" s="78">
        <v>1331796</v>
      </c>
      <c r="O5" s="78">
        <f>SUM(E5+J5++K5+L5+M5+N5)</f>
        <v>29309771</v>
      </c>
    </row>
    <row r="6" spans="1:15" s="76" customFormat="1" ht="12.65" customHeight="1" x14ac:dyDescent="0.3">
      <c r="A6" s="72" t="s">
        <v>769</v>
      </c>
      <c r="B6" s="73" t="s">
        <v>1</v>
      </c>
      <c r="C6" s="73" t="s">
        <v>2</v>
      </c>
      <c r="D6" s="73" t="s">
        <v>3</v>
      </c>
      <c r="E6" s="74"/>
      <c r="F6" s="73" t="s">
        <v>5</v>
      </c>
      <c r="G6" s="73" t="s">
        <v>6</v>
      </c>
      <c r="H6" s="73" t="s">
        <v>7</v>
      </c>
      <c r="I6" s="73" t="s">
        <v>8</v>
      </c>
      <c r="J6" s="74"/>
      <c r="K6" s="73" t="s">
        <v>770</v>
      </c>
      <c r="L6" s="73" t="s">
        <v>771</v>
      </c>
      <c r="M6" s="73" t="s">
        <v>772</v>
      </c>
      <c r="N6" s="73" t="s">
        <v>813</v>
      </c>
    </row>
    <row r="7" spans="1:15" s="76" customFormat="1" ht="12.65" customHeight="1" x14ac:dyDescent="0.3">
      <c r="A7" s="72" t="s">
        <v>789</v>
      </c>
      <c r="B7" s="101">
        <v>33</v>
      </c>
      <c r="C7" s="101">
        <v>19</v>
      </c>
      <c r="D7" s="101">
        <v>32</v>
      </c>
      <c r="E7" s="89">
        <f>SUM(B7:D7)</f>
        <v>84</v>
      </c>
      <c r="F7" s="101">
        <v>34</v>
      </c>
      <c r="G7" s="101">
        <v>65</v>
      </c>
      <c r="H7" s="101">
        <v>34</v>
      </c>
      <c r="I7" s="101">
        <v>33</v>
      </c>
      <c r="J7" s="102">
        <f>SUM(F7:I7)</f>
        <v>166</v>
      </c>
      <c r="K7" s="103">
        <v>104</v>
      </c>
      <c r="L7" s="103">
        <v>104</v>
      </c>
      <c r="M7" s="103">
        <v>10</v>
      </c>
      <c r="N7" s="102">
        <v>25</v>
      </c>
      <c r="O7" s="102">
        <f>SUM(E7,J7,K7,L7,M7,N7)</f>
        <v>493</v>
      </c>
    </row>
    <row r="8" spans="1:15" s="76" customFormat="1" ht="12.65" customHeight="1" x14ac:dyDescent="0.3">
      <c r="A8" s="72" t="s">
        <v>790</v>
      </c>
      <c r="B8" s="101">
        <v>0</v>
      </c>
      <c r="C8" s="101">
        <v>0</v>
      </c>
      <c r="D8" s="101">
        <v>0</v>
      </c>
      <c r="E8" s="89">
        <f>SUM(B8:D8)</f>
        <v>0</v>
      </c>
      <c r="F8" s="101">
        <v>6</v>
      </c>
      <c r="G8" s="101">
        <v>20</v>
      </c>
      <c r="H8" s="101">
        <v>9</v>
      </c>
      <c r="I8" s="101">
        <v>12</v>
      </c>
      <c r="J8" s="102">
        <f>SUM(F8:I8)</f>
        <v>47</v>
      </c>
      <c r="K8" s="103">
        <v>7</v>
      </c>
      <c r="L8" s="103">
        <v>10</v>
      </c>
      <c r="M8" s="103">
        <v>0</v>
      </c>
      <c r="N8" s="102">
        <v>0</v>
      </c>
      <c r="O8" s="102">
        <f>SUM(E8,J8,K8,L8,M8,N8)</f>
        <v>64</v>
      </c>
    </row>
    <row r="9" spans="1:15" s="76" customFormat="1" ht="12.65" customHeight="1" x14ac:dyDescent="0.3">
      <c r="A9" s="72" t="s">
        <v>773</v>
      </c>
      <c r="B9" s="101">
        <v>32</v>
      </c>
      <c r="C9" s="101">
        <v>18</v>
      </c>
      <c r="D9" s="101">
        <v>32</v>
      </c>
      <c r="E9" s="89">
        <f>SUM(B9:D9)</f>
        <v>82</v>
      </c>
      <c r="F9" s="101">
        <v>34</v>
      </c>
      <c r="G9" s="101">
        <v>59</v>
      </c>
      <c r="H9" s="101">
        <v>34</v>
      </c>
      <c r="I9" s="101">
        <v>32</v>
      </c>
      <c r="J9" s="102">
        <f>SUM(F9:I9)</f>
        <v>159</v>
      </c>
      <c r="K9" s="103">
        <v>103</v>
      </c>
      <c r="L9" s="103">
        <v>103</v>
      </c>
      <c r="M9" s="103">
        <v>10</v>
      </c>
      <c r="N9" s="102">
        <v>25</v>
      </c>
      <c r="O9" s="102">
        <f>SUM(E9,J9,K9,L9,M9,N9)</f>
        <v>482</v>
      </c>
    </row>
    <row r="10" spans="1:15" s="76" customFormat="1" ht="12.65" customHeight="1" x14ac:dyDescent="0.3">
      <c r="A10" s="72" t="s">
        <v>861</v>
      </c>
      <c r="B10" s="101"/>
      <c r="C10" s="101"/>
      <c r="D10" s="101"/>
      <c r="E10" s="127">
        <f>SUM(E9/E5*1000000)</f>
        <v>13.578141708772705</v>
      </c>
      <c r="F10" s="101"/>
      <c r="G10" s="101"/>
      <c r="H10" s="101"/>
      <c r="I10" s="101"/>
      <c r="J10" s="127">
        <f t="shared" ref="J10:O10" si="0">SUM(J9/J5*1000000)</f>
        <v>15.121698286549906</v>
      </c>
      <c r="K10" s="127">
        <f t="shared" si="0"/>
        <v>18.811960754231777</v>
      </c>
      <c r="L10" s="127">
        <f t="shared" si="0"/>
        <v>18.512876784223433</v>
      </c>
      <c r="M10" s="127">
        <f t="shared" si="0"/>
        <v>25.958518287776133</v>
      </c>
      <c r="N10" s="127">
        <f t="shared" si="0"/>
        <v>18.771643705192087</v>
      </c>
      <c r="O10" s="127">
        <f t="shared" si="0"/>
        <v>16.445027837303812</v>
      </c>
    </row>
    <row r="11" spans="1:15" ht="12.65" customHeight="1" x14ac:dyDescent="0.3">
      <c r="A11" s="72" t="s">
        <v>774</v>
      </c>
      <c r="B11" s="101">
        <v>0</v>
      </c>
      <c r="C11" s="101">
        <v>0</v>
      </c>
      <c r="D11" s="101">
        <v>0</v>
      </c>
      <c r="E11" s="89">
        <f>SUM(B11:D11)</f>
        <v>0</v>
      </c>
      <c r="F11" s="101">
        <v>6</v>
      </c>
      <c r="G11" s="101">
        <v>20</v>
      </c>
      <c r="H11" s="101">
        <v>9</v>
      </c>
      <c r="I11" s="101">
        <v>12</v>
      </c>
      <c r="J11" s="102">
        <f>SUM(F11:I11)</f>
        <v>47</v>
      </c>
      <c r="K11" s="103">
        <v>6</v>
      </c>
      <c r="L11" s="103">
        <v>10</v>
      </c>
      <c r="M11" s="103">
        <v>0</v>
      </c>
      <c r="N11" s="102">
        <v>0</v>
      </c>
      <c r="O11" s="102">
        <f>SUM(E11,J11,K11,L11,M11,N11)</f>
        <v>63</v>
      </c>
    </row>
    <row r="12" spans="1:15" ht="12.65" customHeight="1" x14ac:dyDescent="0.3">
      <c r="A12" s="72" t="s">
        <v>862</v>
      </c>
      <c r="B12" s="101"/>
      <c r="C12" s="101"/>
      <c r="D12" s="101"/>
      <c r="E12" s="127">
        <f>SUM(E11/E5*1000000)</f>
        <v>0</v>
      </c>
      <c r="F12" s="101"/>
      <c r="G12" s="101"/>
      <c r="H12" s="101"/>
      <c r="I12" s="101"/>
      <c r="J12" s="127">
        <f t="shared" ref="J12:O12" si="1">SUM(J11/J5*1000000)</f>
        <v>4.4699359714958842</v>
      </c>
      <c r="K12" s="127">
        <f t="shared" si="1"/>
        <v>1.0958423740329191</v>
      </c>
      <c r="L12" s="127">
        <f t="shared" si="1"/>
        <v>1.7973666780799451</v>
      </c>
      <c r="M12" s="127">
        <f t="shared" si="1"/>
        <v>0</v>
      </c>
      <c r="N12" s="127">
        <f t="shared" si="1"/>
        <v>0</v>
      </c>
      <c r="O12" s="127">
        <f t="shared" si="1"/>
        <v>2.1494538459546479</v>
      </c>
    </row>
    <row r="13" spans="1:15" ht="12.65" customHeight="1" thickBot="1" x14ac:dyDescent="0.35">
      <c r="A13" s="72" t="s">
        <v>775</v>
      </c>
      <c r="B13" s="85">
        <f>(B9+B11)</f>
        <v>32</v>
      </c>
      <c r="C13" s="85">
        <f t="shared" ref="C13:N13" si="2">(C9+C11)</f>
        <v>18</v>
      </c>
      <c r="D13" s="145">
        <f t="shared" si="2"/>
        <v>32</v>
      </c>
      <c r="E13" s="138">
        <f t="shared" si="2"/>
        <v>82</v>
      </c>
      <c r="F13" s="85">
        <f t="shared" si="2"/>
        <v>40</v>
      </c>
      <c r="G13" s="85">
        <f>(G9+G11)</f>
        <v>79</v>
      </c>
      <c r="H13" s="85">
        <f t="shared" si="2"/>
        <v>43</v>
      </c>
      <c r="I13" s="85">
        <f>(I9+I11)</f>
        <v>44</v>
      </c>
      <c r="J13" s="138">
        <f t="shared" si="2"/>
        <v>206</v>
      </c>
      <c r="K13" s="138">
        <f>(K9+K11)</f>
        <v>109</v>
      </c>
      <c r="L13" s="138">
        <f t="shared" si="2"/>
        <v>113</v>
      </c>
      <c r="M13" s="138">
        <f t="shared" si="2"/>
        <v>10</v>
      </c>
      <c r="N13" s="138">
        <f t="shared" si="2"/>
        <v>25</v>
      </c>
      <c r="O13" s="126">
        <f>SUM(E13,J13,K13,L13,M13,N13)</f>
        <v>545</v>
      </c>
    </row>
    <row r="14" spans="1:15" ht="12.65" customHeight="1" thickTop="1" x14ac:dyDescent="0.3">
      <c r="A14" s="72" t="s">
        <v>863</v>
      </c>
      <c r="B14" s="87">
        <f>SUM(B13/B5*1000000)</f>
        <v>16.388933986910363</v>
      </c>
      <c r="C14" s="87">
        <f>SUM(C13/C5*1000000)</f>
        <v>14.55220441643235</v>
      </c>
      <c r="D14" s="87">
        <f>SUM(D13/D5*1000000)</f>
        <v>11.229429527434021</v>
      </c>
      <c r="E14" s="88">
        <f>SUM(E13/E5*1000000)</f>
        <v>13.578141708772705</v>
      </c>
      <c r="F14" s="87"/>
      <c r="G14" s="87"/>
      <c r="H14" s="87"/>
      <c r="I14" s="87"/>
      <c r="J14" s="88">
        <f t="shared" ref="J14:O14" si="3">SUM(J13/J5*1000000)</f>
        <v>19.59163425804579</v>
      </c>
      <c r="K14" s="88">
        <f t="shared" si="3"/>
        <v>19.907803128264696</v>
      </c>
      <c r="L14" s="88">
        <f t="shared" si="3"/>
        <v>20.310243462303379</v>
      </c>
      <c r="M14" s="88">
        <f t="shared" si="3"/>
        <v>25.958518287776133</v>
      </c>
      <c r="N14" s="88">
        <f t="shared" si="3"/>
        <v>18.771643705192087</v>
      </c>
      <c r="O14" s="88">
        <f t="shared" si="3"/>
        <v>18.594481683258461</v>
      </c>
    </row>
    <row r="15" spans="1:15" s="76" customFormat="1" ht="12.65" customHeight="1" x14ac:dyDescent="0.3">
      <c r="A15" s="72" t="s">
        <v>19</v>
      </c>
      <c r="B15" s="85">
        <v>63</v>
      </c>
      <c r="C15" s="85">
        <v>35</v>
      </c>
      <c r="D15" s="85">
        <v>66</v>
      </c>
      <c r="E15" s="83">
        <f>SUM(B15:D15)</f>
        <v>164</v>
      </c>
      <c r="F15" s="85">
        <v>62</v>
      </c>
      <c r="G15" s="85">
        <v>140</v>
      </c>
      <c r="H15" s="85">
        <v>69</v>
      </c>
      <c r="I15" s="85">
        <v>95</v>
      </c>
      <c r="J15" s="83">
        <f>SUM(F15:I15)</f>
        <v>366</v>
      </c>
      <c r="K15" s="83">
        <v>186</v>
      </c>
      <c r="L15" s="83">
        <v>208</v>
      </c>
      <c r="M15" s="121">
        <v>5</v>
      </c>
      <c r="N15" s="83">
        <v>30</v>
      </c>
      <c r="O15" s="120">
        <f>SUM(E15,J15,K15,L15,M15,N15)</f>
        <v>959</v>
      </c>
    </row>
    <row r="16" spans="1:15" ht="12.65" customHeight="1" x14ac:dyDescent="0.3">
      <c r="A16" s="72" t="s">
        <v>776</v>
      </c>
      <c r="B16" s="87"/>
      <c r="C16" s="87"/>
      <c r="D16" s="87"/>
      <c r="E16" s="88">
        <f>SUM(E15/E5*1000000)</f>
        <v>27.15628341754541</v>
      </c>
      <c r="F16" s="87"/>
      <c r="G16" s="87"/>
      <c r="H16" s="87"/>
      <c r="I16" s="87"/>
      <c r="J16" s="88">
        <f t="shared" ref="J16:O16" si="4">SUM(J15/J5*1000000)</f>
        <v>34.80843756526582</v>
      </c>
      <c r="K16" s="88">
        <f t="shared" si="4"/>
        <v>33.971113595020491</v>
      </c>
      <c r="L16" s="88">
        <f t="shared" si="4"/>
        <v>37.385226904062854</v>
      </c>
      <c r="M16" s="88">
        <f t="shared" si="4"/>
        <v>12.979259143888067</v>
      </c>
      <c r="N16" s="88">
        <f t="shared" si="4"/>
        <v>22.525972446230504</v>
      </c>
      <c r="O16" s="88">
        <f t="shared" si="4"/>
        <v>32.719464099531862</v>
      </c>
    </row>
    <row r="17" spans="1:15" s="76" customFormat="1" ht="12.65" customHeight="1" x14ac:dyDescent="0.3">
      <c r="A17" s="72" t="s">
        <v>20</v>
      </c>
      <c r="B17" s="85">
        <v>33</v>
      </c>
      <c r="C17" s="85">
        <v>18</v>
      </c>
      <c r="D17" s="85">
        <v>27</v>
      </c>
      <c r="E17" s="83">
        <f>SUM(B17:D17)</f>
        <v>78</v>
      </c>
      <c r="F17" s="85">
        <v>14</v>
      </c>
      <c r="G17" s="85">
        <v>34</v>
      </c>
      <c r="H17" s="85">
        <v>26</v>
      </c>
      <c r="I17" s="85">
        <v>25</v>
      </c>
      <c r="J17" s="83">
        <f>SUM(F17:I17)</f>
        <v>99</v>
      </c>
      <c r="K17" s="83">
        <v>43</v>
      </c>
      <c r="L17" s="83">
        <v>42</v>
      </c>
      <c r="M17" s="121">
        <v>3</v>
      </c>
      <c r="N17" s="83">
        <v>4</v>
      </c>
      <c r="O17" s="120">
        <f>SUM(E17,J17,K17,L17,M17,N17)</f>
        <v>269</v>
      </c>
    </row>
    <row r="18" spans="1:15" ht="12.65" customHeight="1" x14ac:dyDescent="0.3">
      <c r="A18" s="72" t="s">
        <v>776</v>
      </c>
      <c r="B18" s="87"/>
      <c r="C18" s="87"/>
      <c r="D18" s="87" t="s">
        <v>24</v>
      </c>
      <c r="E18" s="88">
        <f>SUM(E17/E5*1000000)</f>
        <v>12.915793332735012</v>
      </c>
      <c r="F18" s="87"/>
      <c r="G18" s="87"/>
      <c r="H18" s="87"/>
      <c r="I18" s="87"/>
      <c r="J18" s="88">
        <f t="shared" ref="J18:O18" si="5">SUM(J17/J5*1000000)</f>
        <v>9.4153970463423935</v>
      </c>
      <c r="K18" s="88">
        <f t="shared" si="5"/>
        <v>7.8535370139025868</v>
      </c>
      <c r="L18" s="88">
        <f t="shared" si="5"/>
        <v>7.5489400479357691</v>
      </c>
      <c r="M18" s="88">
        <f t="shared" si="5"/>
        <v>7.78755548633284</v>
      </c>
      <c r="N18" s="88">
        <f t="shared" si="5"/>
        <v>3.0034629928307335</v>
      </c>
      <c r="O18" s="88">
        <f t="shared" si="5"/>
        <v>9.1778267390761936</v>
      </c>
    </row>
    <row r="19" spans="1:15" ht="12.65" customHeight="1" thickBot="1" x14ac:dyDescent="0.35">
      <c r="A19" s="72" t="s">
        <v>21</v>
      </c>
      <c r="B19" s="85">
        <f t="shared" ref="B19:L19" si="6">SUM(B15,B17)</f>
        <v>96</v>
      </c>
      <c r="C19" s="85">
        <f t="shared" si="6"/>
        <v>53</v>
      </c>
      <c r="D19" s="85">
        <f t="shared" si="6"/>
        <v>93</v>
      </c>
      <c r="E19" s="139">
        <f>SUM(E15,E17)</f>
        <v>242</v>
      </c>
      <c r="F19" s="85">
        <f t="shared" si="6"/>
        <v>76</v>
      </c>
      <c r="G19" s="85">
        <f t="shared" si="6"/>
        <v>174</v>
      </c>
      <c r="H19" s="85">
        <f t="shared" si="6"/>
        <v>95</v>
      </c>
      <c r="I19" s="85">
        <f t="shared" si="6"/>
        <v>120</v>
      </c>
      <c r="J19" s="139">
        <f t="shared" si="6"/>
        <v>465</v>
      </c>
      <c r="K19" s="139">
        <f t="shared" si="6"/>
        <v>229</v>
      </c>
      <c r="L19" s="139">
        <f t="shared" si="6"/>
        <v>250</v>
      </c>
      <c r="M19" s="139">
        <f>SUM(M15+M17)</f>
        <v>8</v>
      </c>
      <c r="N19" s="139">
        <f>SUM(N15+N17)</f>
        <v>34</v>
      </c>
      <c r="O19" s="126">
        <f>SUM(E19,J19,K19,L19,M19,N19)</f>
        <v>1228</v>
      </c>
    </row>
    <row r="20" spans="1:15" ht="12.65" customHeight="1" thickTop="1" x14ac:dyDescent="0.3">
      <c r="A20" s="72" t="s">
        <v>776</v>
      </c>
      <c r="B20" s="87"/>
      <c r="C20" s="87"/>
      <c r="D20" s="87"/>
      <c r="E20" s="88">
        <f>SUM(E19/E5*1000000)</f>
        <v>40.072076750280416</v>
      </c>
      <c r="F20" s="87"/>
      <c r="G20" s="87"/>
      <c r="H20" s="87"/>
      <c r="I20" s="87"/>
      <c r="J20" s="88">
        <f t="shared" ref="J20:O20" si="7">SUM(J19/J5*1000000)</f>
        <v>44.223834611608211</v>
      </c>
      <c r="K20" s="88">
        <f t="shared" si="7"/>
        <v>41.824650608923079</v>
      </c>
      <c r="L20" s="88">
        <f t="shared" si="7"/>
        <v>44.934166951998627</v>
      </c>
      <c r="M20" s="88">
        <f t="shared" si="7"/>
        <v>20.766814630220907</v>
      </c>
      <c r="N20" s="88">
        <f t="shared" si="7"/>
        <v>25.529435439061238</v>
      </c>
      <c r="O20" s="88">
        <f t="shared" si="7"/>
        <v>41.897290838608058</v>
      </c>
    </row>
    <row r="21" spans="1:15" s="76" customFormat="1" ht="12.65" customHeight="1" x14ac:dyDescent="0.3">
      <c r="A21" s="72" t="s">
        <v>23</v>
      </c>
      <c r="B21" s="85"/>
      <c r="C21" s="85"/>
      <c r="D21" s="85">
        <v>46</v>
      </c>
      <c r="E21" s="83">
        <f>SUM(D21)</f>
        <v>46</v>
      </c>
      <c r="F21" s="85"/>
      <c r="G21" s="85">
        <v>90</v>
      </c>
      <c r="H21" s="85" t="s">
        <v>24</v>
      </c>
      <c r="I21" s="85">
        <v>76</v>
      </c>
      <c r="J21" s="83">
        <f>SUM(G21:I21)</f>
        <v>166</v>
      </c>
      <c r="K21" s="83">
        <v>91</v>
      </c>
      <c r="L21" s="83">
        <v>62</v>
      </c>
      <c r="M21" s="89"/>
      <c r="N21" s="83">
        <v>9</v>
      </c>
      <c r="O21" s="120">
        <f>SUM(E21,J21,K21,L21,M21,N21)</f>
        <v>374</v>
      </c>
    </row>
    <row r="22" spans="1:15" ht="12.65" customHeight="1" x14ac:dyDescent="0.3">
      <c r="A22" s="72" t="s">
        <v>776</v>
      </c>
      <c r="B22" s="87"/>
      <c r="C22" s="87"/>
      <c r="D22" s="87"/>
      <c r="E22" s="88">
        <f>SUM(E21/E5*1000000)</f>
        <v>7.6170063244334685</v>
      </c>
      <c r="F22" s="87"/>
      <c r="G22" s="87"/>
      <c r="H22" s="87"/>
      <c r="I22" s="87"/>
      <c r="J22" s="88">
        <f>SUM(J21/J5*1000000)</f>
        <v>15.787433431240782</v>
      </c>
      <c r="K22" s="88">
        <f>SUM(K21/K5*1000000)</f>
        <v>16.620276006165941</v>
      </c>
      <c r="L22" s="88">
        <f>SUM(L21/L5*1000000)</f>
        <v>11.14367340409566</v>
      </c>
      <c r="M22" s="88"/>
      <c r="N22" s="88">
        <f>SUM(N21/N5*1000000)</f>
        <v>6.7577917338691513</v>
      </c>
      <c r="O22" s="88">
        <f>SUM(O21/O5*1000000)</f>
        <v>12.760249815667274</v>
      </c>
    </row>
    <row r="23" spans="1:15" s="76" customFormat="1" ht="12.5" customHeight="1" x14ac:dyDescent="0.3">
      <c r="A23" s="72" t="s">
        <v>25</v>
      </c>
      <c r="B23" s="85"/>
      <c r="C23" s="85"/>
      <c r="D23" s="85">
        <v>0</v>
      </c>
      <c r="E23" s="83">
        <f>SUM(D23)</f>
        <v>0</v>
      </c>
      <c r="F23" s="85"/>
      <c r="G23" s="85">
        <v>0</v>
      </c>
      <c r="H23" s="85" t="s">
        <v>24</v>
      </c>
      <c r="I23" s="85">
        <v>0</v>
      </c>
      <c r="J23" s="83">
        <f>SUM(G23:I23)</f>
        <v>0</v>
      </c>
      <c r="K23" s="121">
        <v>1</v>
      </c>
      <c r="L23" s="121" t="s">
        <v>24</v>
      </c>
      <c r="M23" s="89"/>
      <c r="N23" s="83"/>
      <c r="O23" s="120">
        <f>SUM(E23,J23,K23,L23,M23,N23)</f>
        <v>1</v>
      </c>
    </row>
    <row r="24" spans="1:15" ht="12.65" customHeight="1" x14ac:dyDescent="0.3">
      <c r="A24" s="72" t="s">
        <v>776</v>
      </c>
      <c r="B24" s="90"/>
      <c r="C24" s="90"/>
      <c r="D24" s="90"/>
      <c r="E24" s="88">
        <f>SUM(E23/E5*1000000)</f>
        <v>0</v>
      </c>
      <c r="F24" s="90"/>
      <c r="G24" s="90"/>
      <c r="H24" s="90"/>
      <c r="I24" s="90"/>
      <c r="J24" s="88">
        <f>SUM(J23/J5*1000000)</f>
        <v>0</v>
      </c>
      <c r="K24" s="88">
        <f>SUM(K23/K5*1000000)</f>
        <v>0.18264039567215318</v>
      </c>
      <c r="L24" s="91"/>
      <c r="M24" s="91"/>
      <c r="N24" s="88"/>
      <c r="O24" s="88">
        <f>SUM(O23/O5*1000000)</f>
        <v>3.4118315015153139E-2</v>
      </c>
    </row>
    <row r="25" spans="1:15" ht="12.65" customHeight="1" x14ac:dyDescent="0.3">
      <c r="A25" s="72" t="s">
        <v>26</v>
      </c>
      <c r="B25" s="77"/>
      <c r="C25" s="77"/>
      <c r="D25" s="85" t="s">
        <v>24</v>
      </c>
      <c r="E25" s="83" t="s">
        <v>24</v>
      </c>
      <c r="F25" s="77"/>
      <c r="G25" s="85">
        <v>0</v>
      </c>
      <c r="H25" s="85" t="s">
        <v>24</v>
      </c>
      <c r="I25" s="85">
        <v>0</v>
      </c>
      <c r="J25" s="83">
        <f>SUM(G25:I25)</f>
        <v>0</v>
      </c>
      <c r="K25" s="83" t="s">
        <v>24</v>
      </c>
      <c r="L25" s="92"/>
      <c r="M25" s="78"/>
      <c r="N25" s="83"/>
      <c r="O25" s="120">
        <f>SUM(E25,J25,K25,L25,M25,N25)</f>
        <v>0</v>
      </c>
    </row>
    <row r="26" spans="1:15" ht="12.65" customHeight="1" thickBot="1" x14ac:dyDescent="0.35">
      <c r="A26" s="72" t="s">
        <v>27</v>
      </c>
      <c r="B26" s="77"/>
      <c r="C26" s="77"/>
      <c r="D26" s="85">
        <f>SUM(D21,D23,D25)</f>
        <v>46</v>
      </c>
      <c r="E26" s="93">
        <f>SUM(E21,E23,E25)</f>
        <v>46</v>
      </c>
      <c r="F26" s="77"/>
      <c r="G26" s="85">
        <f>SUM(G21,G23,G25)</f>
        <v>90</v>
      </c>
      <c r="H26" s="85" t="s">
        <v>24</v>
      </c>
      <c r="I26" s="85">
        <f>SUM(I21,I23,I25)</f>
        <v>76</v>
      </c>
      <c r="J26" s="93">
        <f>SUM(J21,J23,J25)</f>
        <v>166</v>
      </c>
      <c r="K26" s="93">
        <f>SUM(K21,K23,K25)</f>
        <v>92</v>
      </c>
      <c r="L26" s="93">
        <f>SUM(L21,L23,L25)</f>
        <v>62</v>
      </c>
      <c r="M26" s="89"/>
      <c r="N26" s="93">
        <f>SUM(N21,N23,N25)</f>
        <v>9</v>
      </c>
      <c r="O26" s="126">
        <f>SUM(E26,J26,K26,L26,M26,N26)</f>
        <v>375</v>
      </c>
    </row>
    <row r="27" spans="1:15" ht="12.65" customHeight="1" thickTop="1" x14ac:dyDescent="0.3">
      <c r="A27" s="72" t="s">
        <v>776</v>
      </c>
      <c r="B27" s="87"/>
      <c r="C27" s="87"/>
      <c r="D27" s="87"/>
      <c r="E27" s="88">
        <f>SUM(E26/E5*1000000)</f>
        <v>7.6170063244334685</v>
      </c>
      <c r="F27" s="87"/>
      <c r="G27" s="87"/>
      <c r="H27" s="87"/>
      <c r="I27" s="87"/>
      <c r="J27" s="88">
        <f>SUM(J26/J5*1000000)</f>
        <v>15.787433431240782</v>
      </c>
      <c r="K27" s="88">
        <f>SUM(K26/K5*1000000)</f>
        <v>16.802916401838093</v>
      </c>
      <c r="L27" s="88">
        <f>SUM(L26/L5*1000000)</f>
        <v>11.14367340409566</v>
      </c>
      <c r="M27" s="88"/>
      <c r="N27" s="88">
        <f>SUM(N26/N5*1000000)</f>
        <v>6.7577917338691513</v>
      </c>
      <c r="O27" s="88">
        <f>SUM(O26/O5*1000000)</f>
        <v>12.794368130682427</v>
      </c>
    </row>
    <row r="28" spans="1:15" s="76" customFormat="1" ht="12.65" customHeight="1" x14ac:dyDescent="0.3">
      <c r="A28" s="72" t="s">
        <v>28</v>
      </c>
      <c r="B28" s="85">
        <v>14</v>
      </c>
      <c r="C28" s="85"/>
      <c r="D28" s="85">
        <v>13</v>
      </c>
      <c r="E28" s="122">
        <f>SUM(B28,D28)</f>
        <v>27</v>
      </c>
      <c r="F28" s="85">
        <v>31</v>
      </c>
      <c r="G28" s="85">
        <v>23</v>
      </c>
      <c r="H28" s="85"/>
      <c r="I28" s="85"/>
      <c r="J28" s="122">
        <f>SUM(F28,G28,I28)</f>
        <v>54</v>
      </c>
      <c r="K28" s="122">
        <v>30</v>
      </c>
      <c r="L28" s="122">
        <v>19</v>
      </c>
      <c r="M28" s="89"/>
      <c r="N28" s="89"/>
      <c r="O28" s="120">
        <f>SUM(E28,J28,K28,L28,M28,N28)</f>
        <v>130</v>
      </c>
    </row>
    <row r="29" spans="1:15" ht="12.65" customHeight="1" x14ac:dyDescent="0.3">
      <c r="A29" s="72" t="s">
        <v>776</v>
      </c>
      <c r="B29" s="87"/>
      <c r="C29" s="87"/>
      <c r="D29" s="87"/>
      <c r="E29" s="88">
        <f>SUM(E28/E5*1000000)</f>
        <v>4.4708515382544274</v>
      </c>
      <c r="F29" s="87"/>
      <c r="G29" s="87"/>
      <c r="H29" s="87"/>
      <c r="I29" s="87"/>
      <c r="J29" s="88">
        <f>SUM(J28/J5*1000000)</f>
        <v>5.1356711161867601</v>
      </c>
      <c r="K29" s="88">
        <f>SUM(K28/K5*1000000)</f>
        <v>5.4792118701645958</v>
      </c>
      <c r="L29" s="88">
        <f>SUM(L28/L5*1000000)</f>
        <v>3.4149966883518958</v>
      </c>
      <c r="M29" s="88"/>
      <c r="N29" s="88"/>
      <c r="O29" s="88">
        <f>SUM(O28/O5*1000000)</f>
        <v>4.4353809519699077</v>
      </c>
    </row>
    <row r="30" spans="1:15" ht="12.65" customHeight="1" x14ac:dyDescent="0.3">
      <c r="A30" s="72" t="s">
        <v>29</v>
      </c>
      <c r="B30" s="77"/>
      <c r="C30" s="77"/>
      <c r="D30" s="77"/>
      <c r="E30" s="83" t="s">
        <v>24</v>
      </c>
      <c r="F30" s="77"/>
      <c r="G30" s="85" t="s">
        <v>24</v>
      </c>
      <c r="H30" s="85" t="s">
        <v>24</v>
      </c>
      <c r="I30" s="85" t="s">
        <v>24</v>
      </c>
      <c r="J30" s="83">
        <f>SUM(G30:I30)</f>
        <v>0</v>
      </c>
      <c r="K30" s="83">
        <v>0</v>
      </c>
      <c r="L30" s="92"/>
      <c r="M30" s="78"/>
      <c r="N30" s="89"/>
      <c r="O30" s="102">
        <f>SUM(E30,J30,K30,L30,M30,N30)</f>
        <v>0</v>
      </c>
    </row>
    <row r="31" spans="1:15" ht="12.65" customHeight="1" thickBot="1" x14ac:dyDescent="0.35">
      <c r="A31" s="72" t="s">
        <v>30</v>
      </c>
      <c r="B31" s="85">
        <f>SUM(B28,B30)</f>
        <v>14</v>
      </c>
      <c r="C31" s="77"/>
      <c r="D31" s="85">
        <f>SUM(D28,D30)</f>
        <v>13</v>
      </c>
      <c r="E31" s="93">
        <f>SUM(E28,E30)</f>
        <v>27</v>
      </c>
      <c r="F31" s="85">
        <f>SUM(F28,F30)</f>
        <v>31</v>
      </c>
      <c r="G31" s="85">
        <f>SUM(G28,G30)</f>
        <v>23</v>
      </c>
      <c r="H31" s="85" t="s">
        <v>24</v>
      </c>
      <c r="I31" s="85"/>
      <c r="J31" s="93">
        <f>SUM(,J28,J30)</f>
        <v>54</v>
      </c>
      <c r="K31" s="93">
        <f>SUM(K28,K30)</f>
        <v>30</v>
      </c>
      <c r="L31" s="93">
        <f>SUM(L28,L30)</f>
        <v>19</v>
      </c>
      <c r="M31" s="89"/>
      <c r="N31" s="89"/>
      <c r="O31" s="93">
        <f>SUM(O28,O30)</f>
        <v>130</v>
      </c>
    </row>
    <row r="32" spans="1:15" ht="12.65" customHeight="1" thickTop="1" x14ac:dyDescent="0.3">
      <c r="A32" s="72" t="s">
        <v>776</v>
      </c>
      <c r="B32" s="87"/>
      <c r="C32" s="87"/>
      <c r="D32" s="87"/>
      <c r="E32" s="88">
        <f>SUM(E31/E5*1000000)</f>
        <v>4.4708515382544274</v>
      </c>
      <c r="F32" s="87"/>
      <c r="G32" s="87"/>
      <c r="H32" s="87"/>
      <c r="I32" s="87"/>
      <c r="J32" s="88">
        <f>SUM(J31/J5*1000000)</f>
        <v>5.1356711161867601</v>
      </c>
      <c r="K32" s="88">
        <f>SUM(K31/K5*1000000)</f>
        <v>5.4792118701645958</v>
      </c>
      <c r="L32" s="88">
        <f>SUM(L31/L5*1000000)</f>
        <v>3.4149966883518958</v>
      </c>
      <c r="M32" s="88"/>
      <c r="N32" s="88"/>
      <c r="O32" s="88">
        <f>SUM(O31/O5*1000000)</f>
        <v>4.4353809519699077</v>
      </c>
    </row>
    <row r="33" spans="1:15" s="76" customFormat="1" ht="12.65" customHeight="1" x14ac:dyDescent="0.3">
      <c r="A33" s="72" t="s">
        <v>31</v>
      </c>
      <c r="B33" s="85"/>
      <c r="C33" s="85"/>
      <c r="D33" s="85">
        <v>0</v>
      </c>
      <c r="E33" s="83">
        <f>SUM(D33)</f>
        <v>0</v>
      </c>
      <c r="F33" s="85">
        <v>1</v>
      </c>
      <c r="G33" s="85">
        <v>0</v>
      </c>
      <c r="H33" s="85"/>
      <c r="I33" s="85"/>
      <c r="J33" s="83">
        <f>SUM(F33:I33)</f>
        <v>1</v>
      </c>
      <c r="K33" s="83">
        <v>0</v>
      </c>
      <c r="L33" s="83">
        <v>0</v>
      </c>
      <c r="M33" s="89"/>
      <c r="N33" s="83"/>
      <c r="O33" s="120">
        <f>SUM(E33,J33,K33,L33,M33,N33)</f>
        <v>1</v>
      </c>
    </row>
    <row r="34" spans="1:15" ht="12.65" customHeight="1" x14ac:dyDescent="0.3">
      <c r="A34" s="72" t="s">
        <v>776</v>
      </c>
      <c r="B34" s="87"/>
      <c r="C34" s="87"/>
      <c r="D34" s="87"/>
      <c r="E34" s="88">
        <f>SUM(E33/E5*1000000)</f>
        <v>0</v>
      </c>
      <c r="F34" s="87"/>
      <c r="G34" s="87"/>
      <c r="H34" s="87"/>
      <c r="I34" s="87"/>
      <c r="J34" s="88">
        <f>SUM(J33/J5*1000000)</f>
        <v>9.510502067012519E-2</v>
      </c>
      <c r="K34" s="88">
        <f>SUM(K33/K5*1000000)</f>
        <v>0</v>
      </c>
      <c r="L34" s="88">
        <f>SUM(L33/L5*1000000)</f>
        <v>0</v>
      </c>
      <c r="M34" s="88"/>
      <c r="N34" s="88"/>
      <c r="O34" s="88">
        <f>SUM(O33/O5*1000000)</f>
        <v>3.4118315015153139E-2</v>
      </c>
    </row>
    <row r="35" spans="1:15" s="76" customFormat="1" ht="12.65" customHeight="1" x14ac:dyDescent="0.3">
      <c r="A35" s="72" t="s">
        <v>32</v>
      </c>
      <c r="B35" s="85"/>
      <c r="C35" s="85"/>
      <c r="D35" s="85">
        <v>20</v>
      </c>
      <c r="E35" s="83">
        <f>SUM(D35)</f>
        <v>20</v>
      </c>
      <c r="F35" s="85">
        <v>14</v>
      </c>
      <c r="G35" s="85">
        <v>32</v>
      </c>
      <c r="H35" s="85"/>
      <c r="I35" s="85"/>
      <c r="J35" s="83">
        <f>SUM(F35:I35)</f>
        <v>46</v>
      </c>
      <c r="K35" s="83">
        <v>31</v>
      </c>
      <c r="L35" s="83">
        <v>20</v>
      </c>
      <c r="M35" s="89"/>
      <c r="N35" s="83">
        <v>3</v>
      </c>
      <c r="O35" s="120">
        <f>SUM(E35,J35,K35,L35,M35,N35)</f>
        <v>120</v>
      </c>
    </row>
    <row r="36" spans="1:15" ht="12.65" customHeight="1" x14ac:dyDescent="0.3">
      <c r="A36" s="72" t="s">
        <v>776</v>
      </c>
      <c r="B36" s="90"/>
      <c r="C36" s="90"/>
      <c r="D36" s="90"/>
      <c r="E36" s="88">
        <f>SUM(E35/E5*1000000)</f>
        <v>3.3117418801884648</v>
      </c>
      <c r="F36" s="90"/>
      <c r="G36" s="90"/>
      <c r="H36" s="90"/>
      <c r="I36" s="90"/>
      <c r="J36" s="88">
        <f>SUM(J35/J5*1000000)</f>
        <v>4.3748309508257588</v>
      </c>
      <c r="K36" s="88">
        <f>SUM(K35/K5*1000000)</f>
        <v>5.6618522658367487</v>
      </c>
      <c r="L36" s="88">
        <f>SUM(L35/L5*1000000)</f>
        <v>3.5947333561598902</v>
      </c>
      <c r="M36" s="91"/>
      <c r="N36" s="88">
        <f>SUM(N35/N5*1000000)</f>
        <v>2.2525972446230504</v>
      </c>
      <c r="O36" s="88">
        <f>SUM(O35/O5*1000000)</f>
        <v>4.0941978018183764</v>
      </c>
    </row>
    <row r="37" spans="1:15" s="76" customFormat="1" ht="12.5" customHeight="1" x14ac:dyDescent="0.3">
      <c r="A37" s="72" t="s">
        <v>33</v>
      </c>
      <c r="B37" s="85"/>
      <c r="C37" s="85"/>
      <c r="D37" s="85">
        <v>3</v>
      </c>
      <c r="E37" s="83">
        <f>SUM(D37)</f>
        <v>3</v>
      </c>
      <c r="F37" s="85">
        <v>1</v>
      </c>
      <c r="G37" s="85">
        <v>2</v>
      </c>
      <c r="H37" s="85"/>
      <c r="I37" s="85"/>
      <c r="J37" s="83">
        <f>SUM(F37:I37)</f>
        <v>3</v>
      </c>
      <c r="K37" s="83">
        <v>0</v>
      </c>
      <c r="L37" s="83">
        <v>0</v>
      </c>
      <c r="M37" s="89"/>
      <c r="N37" s="83">
        <v>0</v>
      </c>
      <c r="O37" s="120">
        <f>SUM(E37,J37,K37,L37,M37,N37)</f>
        <v>6</v>
      </c>
    </row>
    <row r="38" spans="1:15" ht="12.65" customHeight="1" x14ac:dyDescent="0.3">
      <c r="A38" s="72" t="s">
        <v>776</v>
      </c>
      <c r="B38" s="87"/>
      <c r="C38" s="87"/>
      <c r="D38" s="87"/>
      <c r="E38" s="88">
        <f>SUM(E37/E5*1000000)</f>
        <v>0.49676128202826975</v>
      </c>
      <c r="F38" s="87"/>
      <c r="G38" s="87"/>
      <c r="H38" s="87"/>
      <c r="I38" s="87"/>
      <c r="J38" s="88">
        <f>SUM(J37/J5*1000000)</f>
        <v>0.28531506201037554</v>
      </c>
      <c r="K38" s="88">
        <f>SUM(K37/K5*1000000)</f>
        <v>0</v>
      </c>
      <c r="L38" s="88">
        <f>SUM(L37/L5*1000000)</f>
        <v>0</v>
      </c>
      <c r="M38" s="88"/>
      <c r="N38" s="88">
        <f>SUM(N37/N5*1000000)</f>
        <v>0</v>
      </c>
      <c r="O38" s="88">
        <f>SUM(O37/O5*1000000)</f>
        <v>0.20470989009091883</v>
      </c>
    </row>
    <row r="39" spans="1:15" ht="12.65" customHeight="1" thickBot="1" x14ac:dyDescent="0.35">
      <c r="A39" s="72" t="s">
        <v>34</v>
      </c>
      <c r="B39" s="77"/>
      <c r="C39" s="77"/>
      <c r="D39" s="85">
        <f>SUM(D33,D35,D37)</f>
        <v>23</v>
      </c>
      <c r="E39" s="139">
        <f>SUM(E33,E35,E37)</f>
        <v>23</v>
      </c>
      <c r="F39" s="85">
        <f>SUM(F33,F35,F37)</f>
        <v>16</v>
      </c>
      <c r="G39" s="85">
        <f>SUM(G33,G35,G37)</f>
        <v>34</v>
      </c>
      <c r="H39" s="77"/>
      <c r="I39" s="77"/>
      <c r="J39" s="139">
        <f>SUM(J33,J35,J37)</f>
        <v>50</v>
      </c>
      <c r="K39" s="139">
        <f>SUM(K33,K35,K37)</f>
        <v>31</v>
      </c>
      <c r="L39" s="139">
        <f>SUM(L33,L35,L37)</f>
        <v>20</v>
      </c>
      <c r="M39" s="89"/>
      <c r="N39" s="139">
        <f>SUM(N33,N35,N37)</f>
        <v>3</v>
      </c>
      <c r="O39" s="126">
        <f>SUM(E39,J39,K39,L39,M39,N39)</f>
        <v>127</v>
      </c>
    </row>
    <row r="40" spans="1:15" ht="12.65" customHeight="1" thickTop="1" x14ac:dyDescent="0.3">
      <c r="A40" s="72" t="s">
        <v>776</v>
      </c>
      <c r="B40" s="87"/>
      <c r="C40" s="87"/>
      <c r="D40" s="87"/>
      <c r="E40" s="88">
        <f>SUM(E39/E5*1000000)</f>
        <v>3.8085031622167342</v>
      </c>
      <c r="F40" s="87"/>
      <c r="G40" s="87"/>
      <c r="H40" s="87"/>
      <c r="I40" s="87"/>
      <c r="J40" s="88">
        <f>SUM(J39/J5*1000000)</f>
        <v>4.7552510335062594</v>
      </c>
      <c r="K40" s="88">
        <f>SUM(K39/K5*1000000)</f>
        <v>5.6618522658367487</v>
      </c>
      <c r="L40" s="88">
        <f>SUM(L39/L5*1000000)</f>
        <v>3.5947333561598902</v>
      </c>
      <c r="M40" s="88"/>
      <c r="N40" s="88">
        <f>SUM(N39/N5*1000000)</f>
        <v>2.2525972446230504</v>
      </c>
      <c r="O40" s="88">
        <f>SUM(O39/O5*1000000)</f>
        <v>4.3330260069244488</v>
      </c>
    </row>
    <row r="41" spans="1:15" s="76" customFormat="1" ht="12.65" customHeight="1" thickBot="1" x14ac:dyDescent="0.35">
      <c r="A41" s="72" t="s">
        <v>35</v>
      </c>
      <c r="B41" s="85"/>
      <c r="C41" s="85"/>
      <c r="D41" s="85">
        <v>3</v>
      </c>
      <c r="E41" s="138">
        <f>(SUM(B41:D41))</f>
        <v>3</v>
      </c>
      <c r="F41" s="85">
        <v>4</v>
      </c>
      <c r="G41" s="85">
        <v>6</v>
      </c>
      <c r="H41" s="85">
        <v>2</v>
      </c>
      <c r="I41" s="85">
        <v>6</v>
      </c>
      <c r="J41" s="138">
        <f>SUM(F41:I41)</f>
        <v>18</v>
      </c>
      <c r="K41" s="138">
        <v>4</v>
      </c>
      <c r="L41" s="138">
        <v>20</v>
      </c>
      <c r="M41" s="89"/>
      <c r="N41" s="138">
        <v>4</v>
      </c>
      <c r="O41" s="126">
        <f>SUM(E41,J41,K41,L41,M41,N41)</f>
        <v>49</v>
      </c>
    </row>
    <row r="42" spans="1:15" ht="12.65" customHeight="1" thickTop="1" x14ac:dyDescent="0.3">
      <c r="A42" s="72" t="s">
        <v>776</v>
      </c>
      <c r="B42" s="90"/>
      <c r="C42" s="90"/>
      <c r="D42" s="90"/>
      <c r="E42" s="88">
        <f>SUM(E41/E5*1000000)</f>
        <v>0.49676128202826975</v>
      </c>
      <c r="F42" s="90"/>
      <c r="G42" s="90"/>
      <c r="H42" s="90"/>
      <c r="I42" s="90"/>
      <c r="J42" s="88">
        <f>SUM(J41/J5*1000000)</f>
        <v>1.7118903720622534</v>
      </c>
      <c r="K42" s="88">
        <f>SUM(K41/K5*1000000)</f>
        <v>0.73056158268861271</v>
      </c>
      <c r="L42" s="88">
        <f>SUM(L41/L5*1000000)</f>
        <v>3.5947333561598902</v>
      </c>
      <c r="M42" s="91"/>
      <c r="N42" s="88">
        <f>SUM(N41/N5*1000000)</f>
        <v>3.0034629928307335</v>
      </c>
      <c r="O42" s="88">
        <f>SUM(O41/O5*1000000)</f>
        <v>1.6717974357425036</v>
      </c>
    </row>
    <row r="43" spans="1:15" ht="12.65" customHeight="1" thickBot="1" x14ac:dyDescent="0.35">
      <c r="A43" s="72" t="s">
        <v>751</v>
      </c>
      <c r="B43" s="77"/>
      <c r="C43" s="77"/>
      <c r="D43" s="77"/>
      <c r="E43" s="78" t="s">
        <v>24</v>
      </c>
      <c r="F43" s="85">
        <v>0</v>
      </c>
      <c r="G43" s="85">
        <v>0</v>
      </c>
      <c r="H43" s="85">
        <v>0</v>
      </c>
      <c r="I43" s="85">
        <v>1</v>
      </c>
      <c r="J43" s="138">
        <f>SUM(F43:I43)</f>
        <v>1</v>
      </c>
      <c r="K43" s="140">
        <v>1</v>
      </c>
      <c r="L43" s="140">
        <v>0</v>
      </c>
      <c r="M43" s="91"/>
      <c r="N43" s="89"/>
      <c r="O43" s="126">
        <f>SUM(E43,J43,K43,L43,M43,N43)</f>
        <v>2</v>
      </c>
    </row>
    <row r="44" spans="1:15" ht="12.65" customHeight="1" thickTop="1" x14ac:dyDescent="0.3">
      <c r="A44" s="72" t="s">
        <v>776</v>
      </c>
      <c r="B44" s="90"/>
      <c r="C44" s="90"/>
      <c r="D44" s="90"/>
      <c r="E44" s="91"/>
      <c r="F44" s="90"/>
      <c r="G44" s="90"/>
      <c r="H44" s="90"/>
      <c r="I44" s="90"/>
      <c r="J44" s="88">
        <f>SUM(J43/J5*1000000)</f>
        <v>9.510502067012519E-2</v>
      </c>
      <c r="K44" s="88">
        <f>SUM(K43/K5*1000000)</f>
        <v>0.18264039567215318</v>
      </c>
      <c r="L44" s="88">
        <f>SUM(L43/L5*1000000)</f>
        <v>0</v>
      </c>
      <c r="M44" s="91"/>
      <c r="N44" s="88"/>
      <c r="O44" s="88">
        <f>SUM(O43/O5*1000000)</f>
        <v>6.8236630030306278E-2</v>
      </c>
    </row>
    <row r="45" spans="1:15" ht="12.65" customHeight="1" thickBot="1" x14ac:dyDescent="0.35">
      <c r="A45" s="106" t="s">
        <v>37</v>
      </c>
      <c r="B45" s="77"/>
      <c r="C45" s="77"/>
      <c r="D45" s="77"/>
      <c r="E45" s="78"/>
      <c r="F45" s="77"/>
      <c r="G45" s="85">
        <v>1</v>
      </c>
      <c r="H45" s="77"/>
      <c r="I45" s="77" t="s">
        <v>24</v>
      </c>
      <c r="J45" s="138">
        <f>SUM(F45:I45)</f>
        <v>1</v>
      </c>
      <c r="K45" s="78"/>
      <c r="L45" s="138">
        <v>0</v>
      </c>
      <c r="M45" s="78"/>
      <c r="N45" s="89"/>
      <c r="O45" s="126">
        <f>SUM(E45,J45,K45,L45,M45,N45)</f>
        <v>1</v>
      </c>
    </row>
    <row r="46" spans="1:15" ht="12.65" customHeight="1" thickTop="1" x14ac:dyDescent="0.3">
      <c r="A46" s="106" t="s">
        <v>776</v>
      </c>
      <c r="B46" s="77"/>
      <c r="C46" s="77"/>
      <c r="D46" s="77"/>
      <c r="E46" s="78"/>
      <c r="F46" s="77"/>
      <c r="G46" s="85"/>
      <c r="H46" s="77"/>
      <c r="I46" s="77"/>
      <c r="J46" s="88">
        <f>SUM(J45/J5*1000000)</f>
        <v>9.510502067012519E-2</v>
      </c>
      <c r="K46" s="78"/>
      <c r="L46" s="88">
        <f>SUM(L45/L5*1000000)</f>
        <v>0</v>
      </c>
      <c r="M46" s="78"/>
      <c r="N46" s="88"/>
      <c r="O46" s="88">
        <f>SUM(O45/O5*1000000)</f>
        <v>3.4118315015153139E-2</v>
      </c>
    </row>
    <row r="47" spans="1:15" ht="12.65" customHeight="1" x14ac:dyDescent="0.25">
      <c r="B47" s="113"/>
      <c r="C47" s="113"/>
      <c r="D47" s="113"/>
      <c r="E47" s="113"/>
      <c r="I47" s="112"/>
    </row>
    <row r="48" spans="1:15" s="96" customFormat="1" ht="12.65" customHeight="1" x14ac:dyDescent="0.3">
      <c r="A48" s="146" t="s">
        <v>864</v>
      </c>
      <c r="B48" s="113"/>
      <c r="C48" s="113"/>
      <c r="D48" s="113"/>
      <c r="E48" s="113"/>
      <c r="I48" s="112"/>
    </row>
    <row r="49" spans="1:256" ht="12.65" customHeight="1" x14ac:dyDescent="0.25">
      <c r="A49" s="146" t="s">
        <v>865</v>
      </c>
      <c r="B49" s="113"/>
      <c r="C49" s="113"/>
      <c r="D49" s="113"/>
      <c r="E49" s="113"/>
      <c r="I49" s="112"/>
    </row>
    <row r="50" spans="1:256" ht="12.65" customHeight="1" x14ac:dyDescent="0.25">
      <c r="A50" s="146" t="s">
        <v>866</v>
      </c>
      <c r="B50" s="113"/>
      <c r="C50" s="113"/>
      <c r="D50" s="113"/>
      <c r="E50" s="113"/>
      <c r="I50" s="112"/>
      <c r="J50" s="114"/>
      <c r="K50" s="114"/>
    </row>
    <row r="51" spans="1:256" ht="12.65" customHeight="1" x14ac:dyDescent="0.3">
      <c r="A51" s="146" t="s">
        <v>867</v>
      </c>
      <c r="B51" s="112"/>
      <c r="C51" s="112"/>
      <c r="D51" s="112"/>
      <c r="E51" s="112"/>
      <c r="F51" s="112"/>
      <c r="G51" s="112"/>
      <c r="H51" s="113"/>
      <c r="I51" s="112"/>
      <c r="J51" s="114"/>
      <c r="K51" s="114"/>
      <c r="N51" s="98"/>
      <c r="O51" s="98"/>
    </row>
    <row r="52" spans="1:256" s="99" customFormat="1" ht="12.65" customHeight="1" x14ac:dyDescent="0.25">
      <c r="A52" s="146" t="s">
        <v>868</v>
      </c>
      <c r="B52" s="112"/>
      <c r="C52" s="112"/>
      <c r="D52" s="112"/>
      <c r="E52" s="112"/>
      <c r="F52" s="112"/>
      <c r="G52" s="112"/>
      <c r="I52" s="112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143"/>
      <c r="BZ52" s="143"/>
      <c r="CA52" s="143"/>
      <c r="CB52" s="143"/>
      <c r="CC52" s="143"/>
      <c r="CD52" s="143"/>
      <c r="CE52" s="143"/>
      <c r="CF52" s="143"/>
      <c r="CG52" s="143"/>
      <c r="CH52" s="143"/>
      <c r="CI52" s="143"/>
      <c r="CJ52" s="143"/>
      <c r="CK52" s="143"/>
      <c r="CL52" s="143"/>
      <c r="CM52" s="143"/>
      <c r="CN52" s="143"/>
      <c r="CO52" s="143"/>
      <c r="CP52" s="143"/>
      <c r="CQ52" s="143"/>
      <c r="CR52" s="143"/>
      <c r="CS52" s="143"/>
      <c r="CT52" s="143"/>
      <c r="CU52" s="143"/>
      <c r="CV52" s="143"/>
      <c r="CW52" s="143"/>
      <c r="CX52" s="143"/>
      <c r="CY52" s="143"/>
      <c r="CZ52" s="143"/>
      <c r="DA52" s="143"/>
      <c r="DB52" s="143"/>
      <c r="DC52" s="143"/>
      <c r="DD52" s="143"/>
      <c r="DE52" s="143"/>
      <c r="DF52" s="143"/>
      <c r="DG52" s="143"/>
      <c r="DH52" s="143"/>
      <c r="DI52" s="143"/>
      <c r="DJ52" s="143"/>
      <c r="DK52" s="143"/>
      <c r="DL52" s="143"/>
      <c r="DM52" s="143"/>
      <c r="DN52" s="143"/>
      <c r="DO52" s="143"/>
      <c r="DP52" s="143"/>
      <c r="DQ52" s="143"/>
      <c r="DR52" s="143"/>
      <c r="DS52" s="143"/>
      <c r="DT52" s="143"/>
      <c r="DU52" s="143"/>
      <c r="DV52" s="143"/>
      <c r="DW52" s="143"/>
      <c r="DX52" s="143"/>
      <c r="DY52" s="143"/>
      <c r="DZ52" s="143"/>
      <c r="EA52" s="143"/>
      <c r="EB52" s="143"/>
      <c r="EC52" s="143"/>
      <c r="ED52" s="143"/>
      <c r="EE52" s="143"/>
      <c r="EF52" s="143"/>
      <c r="EG52" s="143"/>
      <c r="EH52" s="143"/>
      <c r="EI52" s="143"/>
      <c r="EJ52" s="143"/>
      <c r="EK52" s="143"/>
      <c r="EL52" s="143"/>
      <c r="EM52" s="143"/>
      <c r="EN52" s="143"/>
      <c r="EO52" s="143"/>
      <c r="EP52" s="143"/>
      <c r="EQ52" s="143"/>
      <c r="ER52" s="143"/>
      <c r="ES52" s="143"/>
      <c r="ET52" s="143"/>
      <c r="EU52" s="143"/>
      <c r="EV52" s="143"/>
      <c r="EW52" s="143"/>
      <c r="EX52" s="143"/>
      <c r="EY52" s="143"/>
      <c r="EZ52" s="143"/>
      <c r="FA52" s="143"/>
      <c r="FB52" s="143"/>
      <c r="FC52" s="143"/>
      <c r="FD52" s="143"/>
      <c r="FE52" s="143"/>
      <c r="FF52" s="143"/>
      <c r="FG52" s="143"/>
      <c r="FH52" s="143"/>
      <c r="FI52" s="143"/>
      <c r="FJ52" s="143"/>
      <c r="FK52" s="143"/>
      <c r="FL52" s="143"/>
      <c r="FM52" s="143"/>
      <c r="FN52" s="143"/>
      <c r="FO52" s="143"/>
      <c r="FP52" s="143"/>
      <c r="FQ52" s="143"/>
      <c r="FR52" s="143"/>
      <c r="FS52" s="143"/>
      <c r="FT52" s="143"/>
      <c r="FU52" s="143"/>
      <c r="FV52" s="143"/>
      <c r="FW52" s="143"/>
      <c r="FX52" s="143"/>
      <c r="FY52" s="143"/>
      <c r="FZ52" s="143"/>
      <c r="GA52" s="143"/>
      <c r="GB52" s="143"/>
      <c r="GC52" s="143"/>
      <c r="GD52" s="143"/>
      <c r="GE52" s="143"/>
      <c r="GF52" s="143"/>
      <c r="GG52" s="143"/>
      <c r="GH52" s="143"/>
      <c r="GI52" s="143"/>
      <c r="GJ52" s="143"/>
      <c r="GK52" s="143"/>
      <c r="GL52" s="143"/>
      <c r="GM52" s="143"/>
      <c r="GN52" s="143"/>
      <c r="GO52" s="143"/>
      <c r="GP52" s="143"/>
      <c r="GQ52" s="143"/>
      <c r="GR52" s="143"/>
      <c r="GS52" s="143"/>
      <c r="GT52" s="143"/>
      <c r="GU52" s="143"/>
      <c r="GV52" s="143"/>
      <c r="GW52" s="143"/>
      <c r="GX52" s="143"/>
      <c r="GY52" s="143"/>
      <c r="GZ52" s="143"/>
      <c r="HA52" s="143"/>
      <c r="HB52" s="143"/>
      <c r="HC52" s="143"/>
      <c r="HD52" s="143"/>
      <c r="HE52" s="143"/>
      <c r="HF52" s="143"/>
      <c r="HG52" s="143"/>
      <c r="HH52" s="143"/>
      <c r="HI52" s="143"/>
      <c r="HJ52" s="143"/>
      <c r="HK52" s="143"/>
      <c r="HL52" s="143"/>
      <c r="HM52" s="143"/>
      <c r="HN52" s="143"/>
      <c r="HO52" s="143"/>
      <c r="HP52" s="143"/>
      <c r="HQ52" s="143"/>
      <c r="HR52" s="143"/>
      <c r="HS52" s="143"/>
      <c r="HT52" s="143"/>
      <c r="HU52" s="143"/>
      <c r="HV52" s="143"/>
      <c r="HW52" s="143"/>
      <c r="HX52" s="143"/>
      <c r="HY52" s="143"/>
      <c r="HZ52" s="143"/>
      <c r="IA52" s="143"/>
      <c r="IB52" s="143"/>
      <c r="IC52" s="143"/>
      <c r="ID52" s="143"/>
      <c r="IE52" s="143"/>
      <c r="IF52" s="143"/>
      <c r="IG52" s="143"/>
      <c r="IH52" s="143"/>
      <c r="II52" s="143"/>
      <c r="IJ52" s="143"/>
      <c r="IK52" s="143"/>
      <c r="IL52" s="143"/>
      <c r="IM52" s="143"/>
      <c r="IN52" s="143"/>
      <c r="IO52" s="143"/>
      <c r="IP52" s="143"/>
      <c r="IQ52" s="143"/>
      <c r="IR52" s="143"/>
      <c r="IS52" s="143"/>
      <c r="IT52" s="143"/>
      <c r="IU52" s="143"/>
      <c r="IV52" s="143"/>
    </row>
    <row r="53" spans="1:256" ht="12.65" customHeight="1" x14ac:dyDescent="0.25">
      <c r="A53" s="146" t="s">
        <v>869</v>
      </c>
      <c r="B53" s="143"/>
      <c r="C53" s="143"/>
      <c r="D53" s="143"/>
      <c r="E53" s="143"/>
      <c r="F53" s="143"/>
      <c r="G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143"/>
      <c r="BZ53" s="143"/>
      <c r="CA53" s="143"/>
      <c r="CB53" s="143"/>
      <c r="CC53" s="143"/>
      <c r="CD53" s="143"/>
      <c r="CE53" s="143"/>
      <c r="CF53" s="143"/>
      <c r="CG53" s="143"/>
      <c r="CH53" s="143"/>
      <c r="CI53" s="143"/>
      <c r="CJ53" s="143"/>
      <c r="CK53" s="143"/>
      <c r="CL53" s="143"/>
      <c r="CM53" s="143"/>
      <c r="CN53" s="143"/>
      <c r="CO53" s="143"/>
      <c r="CP53" s="143"/>
      <c r="CQ53" s="143"/>
      <c r="CR53" s="143"/>
      <c r="CS53" s="143"/>
      <c r="CT53" s="143"/>
      <c r="CU53" s="143"/>
      <c r="CV53" s="143"/>
      <c r="CW53" s="143"/>
      <c r="CX53" s="143"/>
      <c r="CY53" s="143"/>
      <c r="CZ53" s="143"/>
      <c r="DA53" s="143"/>
      <c r="DB53" s="143"/>
      <c r="DC53" s="143"/>
      <c r="DD53" s="143"/>
      <c r="DE53" s="143"/>
      <c r="DF53" s="143"/>
      <c r="DG53" s="143"/>
      <c r="DH53" s="143"/>
      <c r="DI53" s="143"/>
      <c r="DJ53" s="143"/>
      <c r="DK53" s="143"/>
      <c r="DL53" s="143"/>
      <c r="DM53" s="143"/>
      <c r="DN53" s="143"/>
      <c r="DO53" s="143"/>
      <c r="DP53" s="143"/>
      <c r="DQ53" s="143"/>
      <c r="DR53" s="143"/>
      <c r="DS53" s="143"/>
      <c r="DT53" s="143"/>
      <c r="DU53" s="143"/>
      <c r="DV53" s="143"/>
      <c r="DW53" s="143"/>
      <c r="DX53" s="143"/>
      <c r="DY53" s="143"/>
      <c r="DZ53" s="143"/>
      <c r="EA53" s="143"/>
      <c r="EB53" s="143"/>
      <c r="EC53" s="143"/>
      <c r="ED53" s="143"/>
      <c r="EE53" s="143"/>
      <c r="EF53" s="143"/>
      <c r="EG53" s="143"/>
      <c r="EH53" s="143"/>
      <c r="EI53" s="143"/>
      <c r="EJ53" s="143"/>
      <c r="EK53" s="143"/>
      <c r="EL53" s="143"/>
      <c r="EM53" s="143"/>
      <c r="EN53" s="143"/>
      <c r="EO53" s="143"/>
      <c r="EP53" s="143"/>
      <c r="EQ53" s="143"/>
      <c r="ER53" s="143"/>
      <c r="ES53" s="143"/>
      <c r="ET53" s="143"/>
      <c r="EU53" s="143"/>
      <c r="EV53" s="143"/>
      <c r="EW53" s="143"/>
      <c r="EX53" s="143"/>
      <c r="EY53" s="143"/>
      <c r="EZ53" s="143"/>
      <c r="FA53" s="143"/>
      <c r="FB53" s="143"/>
      <c r="FC53" s="143"/>
      <c r="FD53" s="143"/>
      <c r="FE53" s="143"/>
      <c r="FF53" s="143"/>
      <c r="FG53" s="143"/>
      <c r="FH53" s="143"/>
      <c r="FI53" s="143"/>
      <c r="FJ53" s="143"/>
      <c r="FK53" s="143"/>
      <c r="FL53" s="143"/>
      <c r="FM53" s="143"/>
      <c r="FN53" s="143"/>
      <c r="FO53" s="143"/>
      <c r="FP53" s="143"/>
      <c r="FQ53" s="143"/>
      <c r="FR53" s="143"/>
      <c r="FS53" s="143"/>
      <c r="FT53" s="143"/>
      <c r="FU53" s="143"/>
      <c r="FV53" s="143"/>
      <c r="FW53" s="143"/>
      <c r="FX53" s="143"/>
      <c r="FY53" s="143"/>
      <c r="FZ53" s="143"/>
      <c r="GA53" s="143"/>
      <c r="GB53" s="143"/>
      <c r="GC53" s="143"/>
      <c r="GD53" s="143"/>
      <c r="GE53" s="143"/>
      <c r="GF53" s="143"/>
      <c r="GG53" s="143"/>
      <c r="GH53" s="143"/>
      <c r="GI53" s="143"/>
      <c r="GJ53" s="143"/>
      <c r="GK53" s="143"/>
      <c r="GL53" s="143"/>
      <c r="GM53" s="143"/>
      <c r="GN53" s="143"/>
      <c r="GO53" s="143"/>
      <c r="GP53" s="143"/>
      <c r="GQ53" s="143"/>
      <c r="GR53" s="143"/>
      <c r="GS53" s="143"/>
      <c r="GT53" s="143"/>
      <c r="GU53" s="143"/>
      <c r="GV53" s="143"/>
      <c r="GW53" s="143"/>
      <c r="GX53" s="143"/>
      <c r="GY53" s="143"/>
      <c r="GZ53" s="143"/>
      <c r="HA53" s="143"/>
      <c r="HB53" s="143"/>
      <c r="HC53" s="143"/>
      <c r="HD53" s="143"/>
      <c r="HE53" s="143"/>
      <c r="HF53" s="143"/>
      <c r="HG53" s="143"/>
      <c r="HH53" s="143"/>
      <c r="HI53" s="143"/>
      <c r="HJ53" s="143"/>
      <c r="HK53" s="143"/>
      <c r="HL53" s="143"/>
      <c r="HM53" s="143"/>
      <c r="HN53" s="143"/>
      <c r="HO53" s="143"/>
      <c r="HP53" s="143"/>
      <c r="HQ53" s="143"/>
      <c r="HR53" s="143"/>
      <c r="HS53" s="143"/>
      <c r="HT53" s="143"/>
      <c r="HU53" s="143"/>
      <c r="HV53" s="143"/>
      <c r="HW53" s="143"/>
      <c r="HX53" s="143"/>
      <c r="HY53" s="143"/>
      <c r="HZ53" s="143"/>
      <c r="IA53" s="143"/>
      <c r="IB53" s="143"/>
      <c r="IC53" s="143"/>
      <c r="ID53" s="143"/>
      <c r="IE53" s="143"/>
      <c r="IF53" s="143"/>
      <c r="IG53" s="143"/>
      <c r="IH53" s="143"/>
      <c r="II53" s="143"/>
      <c r="IJ53" s="143"/>
      <c r="IK53" s="143"/>
      <c r="IL53" s="143"/>
      <c r="IM53" s="143"/>
      <c r="IN53" s="143"/>
      <c r="IO53" s="143"/>
      <c r="IP53" s="143"/>
      <c r="IQ53" s="143"/>
      <c r="IR53" s="143"/>
      <c r="IS53" s="143"/>
      <c r="IT53" s="143"/>
      <c r="IU53" s="143"/>
      <c r="IV53" s="143"/>
    </row>
    <row r="54" spans="1:256" ht="12.65" customHeight="1" x14ac:dyDescent="0.25">
      <c r="A54" s="146" t="s">
        <v>870</v>
      </c>
      <c r="B54" s="143"/>
      <c r="C54" s="143"/>
      <c r="D54" s="143"/>
      <c r="E54" s="143"/>
      <c r="F54" s="143"/>
      <c r="G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  <c r="BL54" s="143"/>
      <c r="BM54" s="143"/>
      <c r="BN54" s="143"/>
      <c r="BO54" s="143"/>
      <c r="BP54" s="143"/>
      <c r="BQ54" s="143"/>
      <c r="BR54" s="143"/>
      <c r="BS54" s="143"/>
      <c r="BT54" s="143"/>
      <c r="BU54" s="143"/>
      <c r="BV54" s="143"/>
      <c r="BW54" s="143"/>
      <c r="BX54" s="143"/>
      <c r="BY54" s="143"/>
      <c r="BZ54" s="143"/>
      <c r="CA54" s="143"/>
      <c r="CB54" s="143"/>
      <c r="CC54" s="143"/>
      <c r="CD54" s="143"/>
      <c r="CE54" s="143"/>
      <c r="CF54" s="143"/>
      <c r="CG54" s="143"/>
      <c r="CH54" s="143"/>
      <c r="CI54" s="143"/>
      <c r="CJ54" s="143"/>
      <c r="CK54" s="143"/>
      <c r="CL54" s="143"/>
      <c r="CM54" s="143"/>
      <c r="CN54" s="143"/>
      <c r="CO54" s="143"/>
      <c r="CP54" s="143"/>
      <c r="CQ54" s="143"/>
      <c r="CR54" s="143"/>
      <c r="CS54" s="143"/>
      <c r="CT54" s="143"/>
      <c r="CU54" s="143"/>
      <c r="CV54" s="143"/>
      <c r="CW54" s="143"/>
      <c r="CX54" s="143"/>
      <c r="CY54" s="143"/>
      <c r="CZ54" s="143"/>
      <c r="DA54" s="143"/>
      <c r="DB54" s="143"/>
      <c r="DC54" s="143"/>
      <c r="DD54" s="143"/>
      <c r="DE54" s="143"/>
      <c r="DF54" s="143"/>
      <c r="DG54" s="143"/>
      <c r="DH54" s="143"/>
      <c r="DI54" s="143"/>
      <c r="DJ54" s="143"/>
      <c r="DK54" s="143"/>
      <c r="DL54" s="143"/>
      <c r="DM54" s="143"/>
      <c r="DN54" s="143"/>
      <c r="DO54" s="143"/>
      <c r="DP54" s="143"/>
      <c r="DQ54" s="143"/>
      <c r="DR54" s="143"/>
      <c r="DS54" s="143"/>
      <c r="DT54" s="143"/>
      <c r="DU54" s="143"/>
      <c r="DV54" s="143"/>
      <c r="DW54" s="143"/>
      <c r="DX54" s="143"/>
      <c r="DY54" s="143"/>
      <c r="DZ54" s="143"/>
      <c r="EA54" s="143"/>
      <c r="EB54" s="143"/>
      <c r="EC54" s="143"/>
      <c r="ED54" s="143"/>
      <c r="EE54" s="143"/>
      <c r="EF54" s="143"/>
      <c r="EG54" s="143"/>
      <c r="EH54" s="143"/>
      <c r="EI54" s="143"/>
      <c r="EJ54" s="143"/>
      <c r="EK54" s="143"/>
      <c r="EL54" s="143"/>
      <c r="EM54" s="143"/>
      <c r="EN54" s="143"/>
      <c r="EO54" s="143"/>
      <c r="EP54" s="143"/>
      <c r="EQ54" s="143"/>
      <c r="ER54" s="143"/>
      <c r="ES54" s="143"/>
      <c r="ET54" s="143"/>
      <c r="EU54" s="143"/>
      <c r="EV54" s="143"/>
      <c r="EW54" s="143"/>
      <c r="EX54" s="143"/>
      <c r="EY54" s="143"/>
      <c r="EZ54" s="143"/>
      <c r="FA54" s="143"/>
      <c r="FB54" s="143"/>
      <c r="FC54" s="143"/>
      <c r="FD54" s="143"/>
      <c r="FE54" s="143"/>
      <c r="FF54" s="143"/>
      <c r="FG54" s="143"/>
      <c r="FH54" s="143"/>
      <c r="FI54" s="143"/>
      <c r="FJ54" s="143"/>
      <c r="FK54" s="143"/>
      <c r="FL54" s="143"/>
      <c r="FM54" s="143"/>
      <c r="FN54" s="143"/>
      <c r="FO54" s="143"/>
      <c r="FP54" s="143"/>
      <c r="FQ54" s="143"/>
      <c r="FR54" s="143"/>
      <c r="FS54" s="143"/>
      <c r="FT54" s="143"/>
      <c r="FU54" s="143"/>
      <c r="FV54" s="143"/>
      <c r="FW54" s="143"/>
      <c r="FX54" s="143"/>
      <c r="FY54" s="143"/>
      <c r="FZ54" s="143"/>
      <c r="GA54" s="143"/>
      <c r="GB54" s="143"/>
      <c r="GC54" s="143"/>
      <c r="GD54" s="143"/>
      <c r="GE54" s="143"/>
      <c r="GF54" s="143"/>
      <c r="GG54" s="143"/>
      <c r="GH54" s="143"/>
      <c r="GI54" s="143"/>
      <c r="GJ54" s="143"/>
      <c r="GK54" s="143"/>
      <c r="GL54" s="143"/>
      <c r="GM54" s="143"/>
      <c r="GN54" s="143"/>
      <c r="GO54" s="143"/>
      <c r="GP54" s="143"/>
      <c r="GQ54" s="143"/>
      <c r="GR54" s="143"/>
      <c r="GS54" s="143"/>
      <c r="GT54" s="143"/>
      <c r="GU54" s="143"/>
      <c r="GV54" s="143"/>
      <c r="GW54" s="143"/>
      <c r="GX54" s="143"/>
      <c r="GY54" s="143"/>
      <c r="GZ54" s="143"/>
      <c r="HA54" s="143"/>
      <c r="HB54" s="143"/>
      <c r="HC54" s="143"/>
      <c r="HD54" s="143"/>
      <c r="HE54" s="143"/>
      <c r="HF54" s="143"/>
      <c r="HG54" s="143"/>
      <c r="HH54" s="143"/>
      <c r="HI54" s="143"/>
      <c r="HJ54" s="143"/>
      <c r="HK54" s="143"/>
      <c r="HL54" s="143"/>
      <c r="HM54" s="143"/>
      <c r="HN54" s="143"/>
      <c r="HO54" s="143"/>
      <c r="HP54" s="143"/>
      <c r="HQ54" s="143"/>
      <c r="HR54" s="143"/>
      <c r="HS54" s="143"/>
      <c r="HT54" s="143"/>
      <c r="HU54" s="143"/>
      <c r="HV54" s="143"/>
      <c r="HW54" s="143"/>
      <c r="HX54" s="143"/>
      <c r="HY54" s="143"/>
      <c r="HZ54" s="143"/>
      <c r="IA54" s="143"/>
      <c r="IB54" s="143"/>
      <c r="IC54" s="143"/>
      <c r="ID54" s="143"/>
      <c r="IE54" s="143"/>
      <c r="IF54" s="143"/>
      <c r="IG54" s="143"/>
      <c r="IH54" s="143"/>
      <c r="II54" s="143"/>
      <c r="IJ54" s="143"/>
      <c r="IK54" s="143"/>
      <c r="IL54" s="143"/>
      <c r="IM54" s="143"/>
      <c r="IN54" s="143"/>
      <c r="IO54" s="143"/>
      <c r="IP54" s="143"/>
      <c r="IQ54" s="143"/>
      <c r="IR54" s="143"/>
      <c r="IS54" s="143"/>
      <c r="IT54" s="143"/>
      <c r="IU54" s="143"/>
      <c r="IV54" s="143"/>
    </row>
    <row r="55" spans="1:256" ht="12.65" customHeight="1" x14ac:dyDescent="0.25">
      <c r="A55" s="146" t="s">
        <v>871</v>
      </c>
      <c r="B55" s="143"/>
      <c r="C55" s="143"/>
      <c r="D55" s="143"/>
      <c r="E55" s="143"/>
      <c r="F55" s="143"/>
      <c r="G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  <c r="BF55" s="143"/>
      <c r="BG55" s="143"/>
      <c r="BH55" s="143"/>
      <c r="BI55" s="143"/>
      <c r="BJ55" s="143"/>
      <c r="BK55" s="143"/>
      <c r="BL55" s="143"/>
      <c r="BM55" s="143"/>
      <c r="BN55" s="143"/>
      <c r="BO55" s="143"/>
      <c r="BP55" s="143"/>
      <c r="BQ55" s="143"/>
      <c r="BR55" s="143"/>
      <c r="BS55" s="143"/>
      <c r="BT55" s="143"/>
      <c r="BU55" s="143"/>
      <c r="BV55" s="143"/>
      <c r="BW55" s="143"/>
      <c r="BX55" s="143"/>
      <c r="BY55" s="143"/>
      <c r="BZ55" s="143"/>
      <c r="CA55" s="143"/>
      <c r="CB55" s="143"/>
      <c r="CC55" s="143"/>
      <c r="CD55" s="143"/>
      <c r="CE55" s="143"/>
      <c r="CF55" s="143"/>
      <c r="CG55" s="143"/>
      <c r="CH55" s="143"/>
      <c r="CI55" s="143"/>
      <c r="CJ55" s="143"/>
      <c r="CK55" s="143"/>
      <c r="CL55" s="143"/>
      <c r="CM55" s="143"/>
      <c r="CN55" s="143"/>
      <c r="CO55" s="143"/>
      <c r="CP55" s="143"/>
      <c r="CQ55" s="143"/>
      <c r="CR55" s="143"/>
      <c r="CS55" s="143"/>
      <c r="CT55" s="143"/>
      <c r="CU55" s="143"/>
      <c r="CV55" s="143"/>
      <c r="CW55" s="143"/>
      <c r="CX55" s="143"/>
      <c r="CY55" s="143"/>
      <c r="CZ55" s="143"/>
      <c r="DA55" s="143"/>
      <c r="DB55" s="143"/>
      <c r="DC55" s="143"/>
      <c r="DD55" s="143"/>
      <c r="DE55" s="143"/>
      <c r="DF55" s="143"/>
      <c r="DG55" s="143"/>
      <c r="DH55" s="143"/>
      <c r="DI55" s="143"/>
      <c r="DJ55" s="143"/>
      <c r="DK55" s="143"/>
      <c r="DL55" s="143"/>
      <c r="DM55" s="143"/>
      <c r="DN55" s="143"/>
      <c r="DO55" s="143"/>
      <c r="DP55" s="143"/>
      <c r="DQ55" s="143"/>
      <c r="DR55" s="143"/>
      <c r="DS55" s="143"/>
      <c r="DT55" s="143"/>
      <c r="DU55" s="143"/>
      <c r="DV55" s="143"/>
      <c r="DW55" s="143"/>
      <c r="DX55" s="143"/>
      <c r="DY55" s="143"/>
      <c r="DZ55" s="143"/>
      <c r="EA55" s="143"/>
      <c r="EB55" s="143"/>
      <c r="EC55" s="143"/>
      <c r="ED55" s="143"/>
      <c r="EE55" s="143"/>
      <c r="EF55" s="143"/>
      <c r="EG55" s="143"/>
      <c r="EH55" s="143"/>
      <c r="EI55" s="143"/>
      <c r="EJ55" s="143"/>
      <c r="EK55" s="143"/>
      <c r="EL55" s="143"/>
      <c r="EM55" s="143"/>
      <c r="EN55" s="143"/>
      <c r="EO55" s="143"/>
      <c r="EP55" s="143"/>
      <c r="EQ55" s="143"/>
      <c r="ER55" s="143"/>
      <c r="ES55" s="143"/>
      <c r="ET55" s="143"/>
      <c r="EU55" s="143"/>
      <c r="EV55" s="143"/>
      <c r="EW55" s="143"/>
      <c r="EX55" s="143"/>
      <c r="EY55" s="143"/>
      <c r="EZ55" s="143"/>
      <c r="FA55" s="143"/>
      <c r="FB55" s="143"/>
      <c r="FC55" s="143"/>
      <c r="FD55" s="143"/>
      <c r="FE55" s="143"/>
      <c r="FF55" s="143"/>
      <c r="FG55" s="143"/>
      <c r="FH55" s="143"/>
      <c r="FI55" s="143"/>
      <c r="FJ55" s="143"/>
      <c r="FK55" s="143"/>
      <c r="FL55" s="143"/>
      <c r="FM55" s="143"/>
      <c r="FN55" s="143"/>
      <c r="FO55" s="143"/>
      <c r="FP55" s="143"/>
      <c r="FQ55" s="143"/>
      <c r="FR55" s="143"/>
      <c r="FS55" s="143"/>
      <c r="FT55" s="143"/>
      <c r="FU55" s="143"/>
      <c r="FV55" s="143"/>
      <c r="FW55" s="143"/>
      <c r="FX55" s="143"/>
      <c r="FY55" s="143"/>
      <c r="FZ55" s="143"/>
      <c r="GA55" s="143"/>
      <c r="GB55" s="143"/>
      <c r="GC55" s="143"/>
      <c r="GD55" s="143"/>
      <c r="GE55" s="143"/>
      <c r="GF55" s="143"/>
      <c r="GG55" s="143"/>
      <c r="GH55" s="143"/>
      <c r="GI55" s="143"/>
      <c r="GJ55" s="143"/>
      <c r="GK55" s="143"/>
      <c r="GL55" s="143"/>
      <c r="GM55" s="143"/>
      <c r="GN55" s="143"/>
      <c r="GO55" s="143"/>
      <c r="GP55" s="143"/>
      <c r="GQ55" s="143"/>
      <c r="GR55" s="143"/>
      <c r="GS55" s="143"/>
      <c r="GT55" s="143"/>
      <c r="GU55" s="143"/>
      <c r="GV55" s="143"/>
      <c r="GW55" s="143"/>
      <c r="GX55" s="143"/>
      <c r="GY55" s="143"/>
      <c r="GZ55" s="143"/>
      <c r="HA55" s="143"/>
      <c r="HB55" s="143"/>
      <c r="HC55" s="143"/>
      <c r="HD55" s="143"/>
      <c r="HE55" s="143"/>
      <c r="HF55" s="143"/>
      <c r="HG55" s="143"/>
      <c r="HH55" s="143"/>
      <c r="HI55" s="143"/>
      <c r="HJ55" s="143"/>
      <c r="HK55" s="143"/>
      <c r="HL55" s="143"/>
      <c r="HM55" s="143"/>
      <c r="HN55" s="143"/>
      <c r="HO55" s="143"/>
      <c r="HP55" s="143"/>
      <c r="HQ55" s="143"/>
      <c r="HR55" s="143"/>
      <c r="HS55" s="143"/>
      <c r="HT55" s="143"/>
      <c r="HU55" s="143"/>
      <c r="HV55" s="143"/>
      <c r="HW55" s="143"/>
      <c r="HX55" s="143"/>
      <c r="HY55" s="143"/>
      <c r="HZ55" s="143"/>
      <c r="IA55" s="143"/>
      <c r="IB55" s="143"/>
      <c r="IC55" s="143"/>
      <c r="ID55" s="143"/>
      <c r="IE55" s="143"/>
      <c r="IF55" s="143"/>
      <c r="IG55" s="143"/>
      <c r="IH55" s="143"/>
      <c r="II55" s="143"/>
      <c r="IJ55" s="143"/>
      <c r="IK55" s="143"/>
      <c r="IL55" s="143"/>
      <c r="IM55" s="143"/>
      <c r="IN55" s="143"/>
      <c r="IO55" s="143"/>
      <c r="IP55" s="143"/>
      <c r="IQ55" s="143"/>
      <c r="IR55" s="143"/>
      <c r="IS55" s="143"/>
      <c r="IT55" s="143"/>
      <c r="IU55" s="143"/>
      <c r="IV55" s="143"/>
    </row>
    <row r="56" spans="1:256" s="99" customFormat="1" ht="12.65" customHeight="1" x14ac:dyDescent="0.25">
      <c r="A56" s="146" t="s">
        <v>872</v>
      </c>
    </row>
    <row r="57" spans="1:256" ht="12.65" customHeight="1" x14ac:dyDescent="0.25">
      <c r="A57" s="142" t="s">
        <v>873</v>
      </c>
      <c r="I57" s="143"/>
    </row>
    <row r="58" spans="1:256" ht="12.65" customHeight="1" x14ac:dyDescent="0.25">
      <c r="A58" s="142" t="s">
        <v>835</v>
      </c>
      <c r="B58" s="99"/>
      <c r="I58" s="99"/>
    </row>
    <row r="59" spans="1:256" ht="12.65" customHeight="1" x14ac:dyDescent="0.25">
      <c r="A59" s="142" t="s">
        <v>802</v>
      </c>
    </row>
    <row r="60" spans="1:256" ht="12.65" customHeight="1" x14ac:dyDescent="0.25">
      <c r="A60" s="142" t="s">
        <v>779</v>
      </c>
    </row>
    <row r="61" spans="1:256" ht="12.65" customHeight="1" x14ac:dyDescent="0.25">
      <c r="A61" s="142" t="s">
        <v>782</v>
      </c>
    </row>
    <row r="62" spans="1:256" ht="12.65" customHeight="1" x14ac:dyDescent="0.25">
      <c r="A62" s="142" t="s">
        <v>785</v>
      </c>
    </row>
    <row r="63" spans="1:256" ht="12.65" customHeight="1" x14ac:dyDescent="0.25">
      <c r="A63" s="142" t="s">
        <v>803</v>
      </c>
    </row>
    <row r="64" spans="1:256" ht="12.65" customHeight="1" x14ac:dyDescent="0.25">
      <c r="A64" s="9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" defaultRowHeight="12.5" x14ac:dyDescent="0.25"/>
  <cols>
    <col min="1" max="1" width="23.26953125" style="81" customWidth="1"/>
    <col min="2" max="2" width="6.7265625" style="81" customWidth="1"/>
    <col min="3" max="3" width="7.1796875" style="81" customWidth="1"/>
    <col min="4" max="4" width="9.7265625" style="81" customWidth="1"/>
    <col min="5" max="5" width="9" style="81"/>
    <col min="6" max="6" width="7" style="81" customWidth="1"/>
    <col min="7" max="7" width="9" style="81"/>
    <col min="8" max="8" width="8" style="81" customWidth="1"/>
    <col min="9" max="9" width="10" style="81" customWidth="1"/>
    <col min="10" max="11" width="9" style="81"/>
    <col min="12" max="12" width="8" style="81" customWidth="1"/>
    <col min="13" max="13" width="8.453125" style="81" customWidth="1"/>
    <col min="14" max="14" width="13.26953125" style="81" customWidth="1"/>
    <col min="15" max="15" width="10.1796875" style="81" customWidth="1"/>
    <col min="16" max="16384" width="9" style="81"/>
  </cols>
  <sheetData>
    <row r="1" spans="1:15" s="72" customFormat="1" ht="13" x14ac:dyDescent="0.3">
      <c r="A1" s="72" t="s">
        <v>760</v>
      </c>
      <c r="N1"/>
      <c r="O1"/>
    </row>
    <row r="2" spans="1:15" s="76" customFormat="1" ht="13" x14ac:dyDescent="0.3">
      <c r="A2" s="72"/>
      <c r="B2" s="73" t="s">
        <v>1</v>
      </c>
      <c r="C2" s="73" t="s">
        <v>2</v>
      </c>
      <c r="D2" s="73" t="s">
        <v>3</v>
      </c>
      <c r="E2" s="74" t="s">
        <v>4</v>
      </c>
      <c r="F2" s="73" t="s">
        <v>5</v>
      </c>
      <c r="G2" s="73" t="s">
        <v>6</v>
      </c>
      <c r="H2" s="73" t="s">
        <v>7</v>
      </c>
      <c r="I2" s="73" t="s">
        <v>8</v>
      </c>
      <c r="J2" s="74" t="s">
        <v>9</v>
      </c>
      <c r="K2" s="74" t="s">
        <v>10</v>
      </c>
      <c r="L2" s="74" t="s">
        <v>11</v>
      </c>
      <c r="M2" s="74" t="s">
        <v>12</v>
      </c>
      <c r="N2" s="75" t="s">
        <v>13</v>
      </c>
    </row>
    <row r="3" spans="1:15" ht="13" x14ac:dyDescent="0.3">
      <c r="A3" s="72" t="s">
        <v>14</v>
      </c>
      <c r="B3" s="77"/>
      <c r="C3" s="77"/>
      <c r="D3" s="77"/>
      <c r="E3" s="78">
        <v>5710729</v>
      </c>
      <c r="F3" s="77"/>
      <c r="G3" s="77"/>
      <c r="H3" s="77"/>
      <c r="I3" s="77"/>
      <c r="J3" s="79">
        <v>9596436</v>
      </c>
      <c r="K3" s="80">
        <v>5051275</v>
      </c>
      <c r="L3" s="80">
        <v>5437120</v>
      </c>
      <c r="M3" s="80">
        <v>323810</v>
      </c>
      <c r="N3" s="78">
        <f>SUM(E3+J3+K3+L3+M3)</f>
        <v>26119370</v>
      </c>
    </row>
    <row r="4" spans="1:15" ht="13" x14ac:dyDescent="0.3">
      <c r="A4" s="72" t="s">
        <v>15</v>
      </c>
      <c r="B4" s="77">
        <v>26</v>
      </c>
      <c r="C4" s="77">
        <v>12</v>
      </c>
      <c r="D4" s="77">
        <v>25</v>
      </c>
      <c r="E4" s="83">
        <f>SUM(B4:D4)</f>
        <v>63</v>
      </c>
      <c r="F4" s="77">
        <v>33</v>
      </c>
      <c r="G4" s="77">
        <v>62</v>
      </c>
      <c r="H4" s="77">
        <v>39</v>
      </c>
      <c r="I4" s="77">
        <v>29</v>
      </c>
      <c r="J4" s="78">
        <f>SUM(F4:I4)</f>
        <v>163</v>
      </c>
      <c r="K4" s="84">
        <v>113</v>
      </c>
      <c r="L4" s="84">
        <v>103</v>
      </c>
      <c r="M4" s="84">
        <v>4</v>
      </c>
      <c r="N4" s="78">
        <f>SUM(E4,J4,K4,L4,M4)</f>
        <v>446</v>
      </c>
    </row>
    <row r="5" spans="1:15" ht="13" x14ac:dyDescent="0.3">
      <c r="A5" s="72" t="s">
        <v>16</v>
      </c>
      <c r="B5" s="82">
        <v>25</v>
      </c>
      <c r="C5" s="82">
        <v>10</v>
      </c>
      <c r="D5" s="82">
        <v>23</v>
      </c>
      <c r="E5" s="83">
        <f>SUM(B5:D5)</f>
        <v>58</v>
      </c>
      <c r="F5" s="82">
        <v>31</v>
      </c>
      <c r="G5" s="82">
        <v>60</v>
      </c>
      <c r="H5" s="82">
        <v>35</v>
      </c>
      <c r="I5" s="82">
        <v>26</v>
      </c>
      <c r="J5" s="78">
        <f>SUM(F5:I5)</f>
        <v>152</v>
      </c>
      <c r="K5" s="84">
        <v>111</v>
      </c>
      <c r="L5" s="84">
        <v>96</v>
      </c>
      <c r="M5" s="84">
        <v>4</v>
      </c>
      <c r="N5" s="78">
        <f>SUM(E5,J5,K5,L5,M5)</f>
        <v>421</v>
      </c>
    </row>
    <row r="6" spans="1:15" s="76" customFormat="1" ht="13.5" thickBot="1" x14ac:dyDescent="0.35">
      <c r="A6" s="72" t="s">
        <v>17</v>
      </c>
      <c r="B6" s="85">
        <v>25</v>
      </c>
      <c r="C6" s="85">
        <v>10</v>
      </c>
      <c r="D6" s="85">
        <v>23</v>
      </c>
      <c r="E6" s="83">
        <f>SUM(B6:D6)</f>
        <v>58</v>
      </c>
      <c r="F6" s="85">
        <v>31</v>
      </c>
      <c r="G6" s="85">
        <v>60</v>
      </c>
      <c r="H6" s="85">
        <v>34</v>
      </c>
      <c r="I6" s="85">
        <v>26</v>
      </c>
      <c r="J6" s="86">
        <f>SUM(F6:I6)</f>
        <v>151</v>
      </c>
      <c r="K6" s="86">
        <v>111</v>
      </c>
      <c r="L6" s="86">
        <v>95</v>
      </c>
      <c r="M6" s="86">
        <v>4</v>
      </c>
      <c r="N6" s="86">
        <f>SUM(E6,J6,K6,L6,M6)</f>
        <v>419</v>
      </c>
    </row>
    <row r="7" spans="1:15" ht="13.5" thickTop="1" x14ac:dyDescent="0.3">
      <c r="A7" s="72" t="s">
        <v>18</v>
      </c>
      <c r="B7" s="87"/>
      <c r="C7" s="87"/>
      <c r="D7" s="87"/>
      <c r="E7" s="88">
        <f>SUM(E6/E3*1000000)</f>
        <v>10.156321548439788</v>
      </c>
      <c r="F7" s="87"/>
      <c r="G7" s="87"/>
      <c r="H7" s="87"/>
      <c r="I7" s="87"/>
      <c r="J7" s="88">
        <f>SUM(J6/J3*1000000)</f>
        <v>15.73500828849377</v>
      </c>
      <c r="K7" s="88">
        <f>SUM(K6/K3*1000000)</f>
        <v>21.974649964612897</v>
      </c>
      <c r="L7" s="88">
        <f>SUM(L6/L3*1000000)</f>
        <v>17.472485433464776</v>
      </c>
      <c r="M7" s="88">
        <f>SUM(M6/M3*1000000)</f>
        <v>12.352923010407338</v>
      </c>
      <c r="N7" s="88">
        <f>SUM(N6/N3*1000000)</f>
        <v>16.041734544133337</v>
      </c>
    </row>
    <row r="8" spans="1:15" s="76" customFormat="1" ht="13" x14ac:dyDescent="0.3">
      <c r="A8" s="72" t="s">
        <v>19</v>
      </c>
      <c r="B8" s="85">
        <v>48</v>
      </c>
      <c r="C8" s="85">
        <v>18</v>
      </c>
      <c r="D8" s="85">
        <v>42</v>
      </c>
      <c r="E8" s="83">
        <f>SUM(B8:D8)</f>
        <v>108</v>
      </c>
      <c r="F8" s="85">
        <v>46</v>
      </c>
      <c r="G8" s="85">
        <v>105</v>
      </c>
      <c r="H8" s="85">
        <v>72</v>
      </c>
      <c r="I8" s="85">
        <v>47</v>
      </c>
      <c r="J8" s="83">
        <f>SUM(F8:I8)</f>
        <v>270</v>
      </c>
      <c r="K8" s="83">
        <v>202</v>
      </c>
      <c r="L8" s="83">
        <v>176</v>
      </c>
      <c r="M8" s="89"/>
      <c r="N8" s="83">
        <f>SUM(E8,J8,K8,L8,M8)</f>
        <v>756</v>
      </c>
    </row>
    <row r="9" spans="1:15" ht="13" x14ac:dyDescent="0.3">
      <c r="A9" s="72" t="s">
        <v>18</v>
      </c>
      <c r="B9" s="87"/>
      <c r="C9" s="87"/>
      <c r="D9" s="87"/>
      <c r="E9" s="88">
        <f>SUM(E8/E3*1000000)</f>
        <v>18.911771159163742</v>
      </c>
      <c r="F9" s="87"/>
      <c r="G9" s="87"/>
      <c r="H9" s="87"/>
      <c r="I9" s="87"/>
      <c r="J9" s="88">
        <f>SUM(J8/J3*1000000)</f>
        <v>28.13544528406171</v>
      </c>
      <c r="K9" s="88">
        <f>SUM(K8/K3*1000000)</f>
        <v>39.98990353920545</v>
      </c>
      <c r="L9" s="88">
        <f>SUM(L8/L3*1000000)</f>
        <v>32.370078276734738</v>
      </c>
      <c r="M9" s="88"/>
      <c r="N9" s="88">
        <f>SUM(N8/N3*1000000)</f>
        <v>28.944036552183302</v>
      </c>
    </row>
    <row r="10" spans="1:15" s="76" customFormat="1" ht="13" x14ac:dyDescent="0.3">
      <c r="A10" s="72" t="s">
        <v>20</v>
      </c>
      <c r="B10" s="85">
        <v>33</v>
      </c>
      <c r="C10" s="85">
        <v>36</v>
      </c>
      <c r="D10" s="85">
        <v>38</v>
      </c>
      <c r="E10" s="83">
        <f>SUM(B10:D10)</f>
        <v>107</v>
      </c>
      <c r="F10" s="85">
        <v>22</v>
      </c>
      <c r="G10" s="85">
        <v>50</v>
      </c>
      <c r="H10" s="85">
        <v>47</v>
      </c>
      <c r="I10" s="85">
        <v>32</v>
      </c>
      <c r="J10" s="83">
        <f>SUM(F10:I10)</f>
        <v>151</v>
      </c>
      <c r="K10" s="83">
        <v>68</v>
      </c>
      <c r="L10" s="83">
        <v>13</v>
      </c>
      <c r="M10" s="83">
        <v>8</v>
      </c>
      <c r="N10" s="83">
        <f>SUM(E10,J10,K10,L10,M10)</f>
        <v>347</v>
      </c>
    </row>
    <row r="11" spans="1:15" ht="13" x14ac:dyDescent="0.3">
      <c r="A11" s="72" t="s">
        <v>18</v>
      </c>
      <c r="B11" s="87"/>
      <c r="C11" s="87"/>
      <c r="D11" s="87"/>
      <c r="E11" s="88">
        <f>SUM(E10/E3*1000000)</f>
        <v>18.736662166949266</v>
      </c>
      <c r="F11" s="87"/>
      <c r="G11" s="87"/>
      <c r="H11" s="87"/>
      <c r="I11" s="87"/>
      <c r="J11" s="88">
        <f>SUM(J10/J3*1000000)</f>
        <v>15.73500828849377</v>
      </c>
      <c r="K11" s="88">
        <f>SUM(K10/K3*1000000)</f>
        <v>13.461947726069161</v>
      </c>
      <c r="L11" s="88">
        <f>SUM(L10/L3*1000000)</f>
        <v>2.3909716908951797</v>
      </c>
      <c r="M11" s="88">
        <f>SUM(M10/M3*1000000)</f>
        <v>24.705846020814676</v>
      </c>
      <c r="N11" s="88">
        <f>SUM(N10/N3*1000000)</f>
        <v>13.285159634401595</v>
      </c>
    </row>
    <row r="12" spans="1:15" ht="13.5" thickBot="1" x14ac:dyDescent="0.35">
      <c r="A12" s="72" t="s">
        <v>21</v>
      </c>
      <c r="B12" s="85">
        <f t="shared" ref="B12:N12" si="0">SUM(B8,B10)</f>
        <v>81</v>
      </c>
      <c r="C12" s="85">
        <f t="shared" si="0"/>
        <v>54</v>
      </c>
      <c r="D12" s="85">
        <f t="shared" si="0"/>
        <v>80</v>
      </c>
      <c r="E12" s="86">
        <f t="shared" si="0"/>
        <v>215</v>
      </c>
      <c r="F12" s="85">
        <f t="shared" si="0"/>
        <v>68</v>
      </c>
      <c r="G12" s="85">
        <f t="shared" si="0"/>
        <v>155</v>
      </c>
      <c r="H12" s="85">
        <f t="shared" si="0"/>
        <v>119</v>
      </c>
      <c r="I12" s="85">
        <f t="shared" si="0"/>
        <v>79</v>
      </c>
      <c r="J12" s="86">
        <f t="shared" si="0"/>
        <v>421</v>
      </c>
      <c r="K12" s="86">
        <f t="shared" si="0"/>
        <v>270</v>
      </c>
      <c r="L12" s="86">
        <f t="shared" si="0"/>
        <v>189</v>
      </c>
      <c r="M12" s="86">
        <f t="shared" si="0"/>
        <v>8</v>
      </c>
      <c r="N12" s="86">
        <f t="shared" si="0"/>
        <v>1103</v>
      </c>
    </row>
    <row r="13" spans="1:15" ht="13.5" thickTop="1" x14ac:dyDescent="0.3">
      <c r="A13" s="72" t="s">
        <v>22</v>
      </c>
      <c r="B13" s="87"/>
      <c r="C13" s="87"/>
      <c r="D13" s="87"/>
      <c r="E13" s="88">
        <f>SUM(E12/E3*1000000)</f>
        <v>37.648433326113008</v>
      </c>
      <c r="F13" s="87"/>
      <c r="G13" s="87"/>
      <c r="H13" s="87"/>
      <c r="I13" s="87"/>
      <c r="J13" s="88">
        <f>SUM(J12/J3*1000000)</f>
        <v>43.870453572555476</v>
      </c>
      <c r="K13" s="88">
        <f>SUM(K12/K3*1000000)</f>
        <v>53.451851265274605</v>
      </c>
      <c r="L13" s="88">
        <f>SUM(L12/L3*1000000)</f>
        <v>34.761049967629923</v>
      </c>
      <c r="M13" s="88">
        <f>SUM(M12/M3*1000000)</f>
        <v>24.705846020814676</v>
      </c>
      <c r="N13" s="88">
        <f>SUM(N12/N3*1000000)</f>
        <v>42.2291961865849</v>
      </c>
    </row>
    <row r="14" spans="1:15" s="76" customFormat="1" ht="13" x14ac:dyDescent="0.3">
      <c r="A14" s="72" t="s">
        <v>23</v>
      </c>
      <c r="B14" s="85"/>
      <c r="C14" s="85"/>
      <c r="D14" s="85">
        <v>42</v>
      </c>
      <c r="E14" s="83">
        <f>SUM(D14)</f>
        <v>42</v>
      </c>
      <c r="F14" s="85"/>
      <c r="G14" s="85">
        <v>78</v>
      </c>
      <c r="H14" s="85" t="s">
        <v>24</v>
      </c>
      <c r="I14" s="85">
        <v>72</v>
      </c>
      <c r="J14" s="83">
        <f>SUM(G14:I14)</f>
        <v>150</v>
      </c>
      <c r="K14" s="83">
        <v>110</v>
      </c>
      <c r="L14" s="83">
        <v>49</v>
      </c>
      <c r="M14" s="89"/>
      <c r="N14" s="83">
        <f>SUM(E14,J14,K14,L14,M14)</f>
        <v>351</v>
      </c>
    </row>
    <row r="15" spans="1:15" ht="13" x14ac:dyDescent="0.3">
      <c r="A15" s="72" t="s">
        <v>18</v>
      </c>
      <c r="B15" s="87"/>
      <c r="C15" s="87"/>
      <c r="D15" s="87"/>
      <c r="E15" s="88">
        <f>SUM(E14/E3*1000000)</f>
        <v>7.354577673008122</v>
      </c>
      <c r="F15" s="87"/>
      <c r="G15" s="87"/>
      <c r="H15" s="87"/>
      <c r="I15" s="87"/>
      <c r="J15" s="88">
        <f>SUM(J14/J3*1000000)</f>
        <v>15.630802935589838</v>
      </c>
      <c r="K15" s="88">
        <f>SUM(K14/K3*1000000)</f>
        <v>21.776680145111879</v>
      </c>
      <c r="L15" s="88">
        <f>SUM(L14/L3*1000000)</f>
        <v>9.0121240656818316</v>
      </c>
      <c r="M15" s="88"/>
      <c r="N15" s="88">
        <f>SUM(N14/N3*1000000)</f>
        <v>13.438302684942247</v>
      </c>
    </row>
    <row r="16" spans="1:15" s="76" customFormat="1" ht="13" x14ac:dyDescent="0.3">
      <c r="A16" s="72" t="s">
        <v>25</v>
      </c>
      <c r="B16" s="85"/>
      <c r="C16" s="85"/>
      <c r="D16" s="85" t="s">
        <v>24</v>
      </c>
      <c r="E16" s="83" t="s">
        <v>24</v>
      </c>
      <c r="F16" s="85"/>
      <c r="G16" s="85">
        <v>3</v>
      </c>
      <c r="H16" s="85" t="s">
        <v>24</v>
      </c>
      <c r="I16" s="85">
        <v>2</v>
      </c>
      <c r="J16" s="83">
        <f>SUM(G16:I16)</f>
        <v>5</v>
      </c>
      <c r="K16" s="89" t="s">
        <v>24</v>
      </c>
      <c r="L16" s="89"/>
      <c r="M16" s="89"/>
      <c r="N16" s="83">
        <f>SUM(E16,J16,K16,L16,M16)</f>
        <v>5</v>
      </c>
    </row>
    <row r="17" spans="1:14" ht="13" x14ac:dyDescent="0.3">
      <c r="A17" s="72" t="s">
        <v>22</v>
      </c>
      <c r="B17" s="90"/>
      <c r="C17" s="90"/>
      <c r="D17" s="90"/>
      <c r="E17" s="88" t="s">
        <v>24</v>
      </c>
      <c r="F17" s="90"/>
      <c r="G17" s="90"/>
      <c r="H17" s="90"/>
      <c r="I17" s="90"/>
      <c r="J17" s="88">
        <f>SUM(J16/J3*1000000)</f>
        <v>0.52102676451966123</v>
      </c>
      <c r="K17" s="91"/>
      <c r="L17" s="91"/>
      <c r="M17" s="91"/>
      <c r="N17" s="88">
        <f>SUM(N16/N3*1000000)</f>
        <v>0.1914288131758155</v>
      </c>
    </row>
    <row r="18" spans="1:14" ht="13" x14ac:dyDescent="0.3">
      <c r="A18" s="72" t="s">
        <v>26</v>
      </c>
      <c r="B18" s="77"/>
      <c r="C18" s="77"/>
      <c r="D18" s="85" t="s">
        <v>24</v>
      </c>
      <c r="E18" s="83" t="s">
        <v>24</v>
      </c>
      <c r="F18" s="77"/>
      <c r="G18" s="85">
        <v>0</v>
      </c>
      <c r="H18" s="85" t="s">
        <v>24</v>
      </c>
      <c r="I18" s="85">
        <v>6</v>
      </c>
      <c r="J18" s="83">
        <f>SUM(G18:I18)</f>
        <v>6</v>
      </c>
      <c r="K18" s="83" t="s">
        <v>24</v>
      </c>
      <c r="L18" s="92"/>
      <c r="M18" s="78"/>
      <c r="N18" s="83">
        <f>SUM(E18,J18,K18,L18,M18)</f>
        <v>6</v>
      </c>
    </row>
    <row r="19" spans="1:14" ht="13.5" thickBot="1" x14ac:dyDescent="0.35">
      <c r="A19" s="72" t="s">
        <v>27</v>
      </c>
      <c r="B19" s="77"/>
      <c r="C19" s="77"/>
      <c r="D19" s="85">
        <f>SUM(D14,D16,D18)</f>
        <v>42</v>
      </c>
      <c r="E19" s="93">
        <f>SUM(E14,E16,E18)</f>
        <v>42</v>
      </c>
      <c r="F19" s="77"/>
      <c r="G19" s="85">
        <f>SUM(G14,G16,G18)</f>
        <v>81</v>
      </c>
      <c r="H19" s="85" t="s">
        <v>24</v>
      </c>
      <c r="I19" s="85">
        <f>SUM(I14,I16,I18)</f>
        <v>80</v>
      </c>
      <c r="J19" s="93">
        <f>SUM(J14,J16,J18)</f>
        <v>161</v>
      </c>
      <c r="K19" s="93">
        <f>SUM(K14,K16,K18)</f>
        <v>110</v>
      </c>
      <c r="L19" s="93">
        <f>SUM(L14,L16,L18)</f>
        <v>49</v>
      </c>
      <c r="M19" s="89"/>
      <c r="N19" s="93">
        <f>SUM(N14,N16,N18)</f>
        <v>362</v>
      </c>
    </row>
    <row r="20" spans="1:14" ht="13.5" thickTop="1" x14ac:dyDescent="0.3">
      <c r="A20" s="72" t="s">
        <v>22</v>
      </c>
      <c r="B20" s="87"/>
      <c r="C20" s="87"/>
      <c r="D20" s="87"/>
      <c r="E20" s="88">
        <f>SUM(E19/E3*1000000)</f>
        <v>7.354577673008122</v>
      </c>
      <c r="F20" s="87"/>
      <c r="G20" s="87"/>
      <c r="H20" s="87"/>
      <c r="I20" s="87"/>
      <c r="J20" s="88">
        <f>SUM(J19/J3*1000000)</f>
        <v>16.777061817533092</v>
      </c>
      <c r="K20" s="88">
        <f>SUM(K19/K3*1000000)</f>
        <v>21.776680145111879</v>
      </c>
      <c r="L20" s="88">
        <f>SUM(L19/L3*1000000)</f>
        <v>9.0121240656818316</v>
      </c>
      <c r="M20" s="88"/>
      <c r="N20" s="88">
        <f>SUM(N19/N3*1000000)</f>
        <v>13.859446073929041</v>
      </c>
    </row>
    <row r="21" spans="1:14" s="76" customFormat="1" ht="13.5" thickBot="1" x14ac:dyDescent="0.35">
      <c r="A21" s="72" t="s">
        <v>28</v>
      </c>
      <c r="B21" s="85">
        <v>8</v>
      </c>
      <c r="C21" s="85"/>
      <c r="D21" s="85">
        <v>9</v>
      </c>
      <c r="E21" s="93">
        <f>SUM(B21,D21)</f>
        <v>17</v>
      </c>
      <c r="F21" s="85">
        <v>24</v>
      </c>
      <c r="G21" s="85">
        <v>31</v>
      </c>
      <c r="H21" s="85"/>
      <c r="I21" s="85"/>
      <c r="J21" s="93">
        <f>SUM(F21,G21,I21)</f>
        <v>55</v>
      </c>
      <c r="K21" s="93">
        <v>37</v>
      </c>
      <c r="L21" s="93">
        <v>21</v>
      </c>
      <c r="M21" s="89"/>
      <c r="N21" s="93">
        <f>SUM(E21,J21,K21,L21,M21)</f>
        <v>130</v>
      </c>
    </row>
    <row r="22" spans="1:14" ht="13.5" thickTop="1" x14ac:dyDescent="0.3">
      <c r="A22" s="72" t="s">
        <v>18</v>
      </c>
      <c r="B22" s="87"/>
      <c r="C22" s="87"/>
      <c r="D22" s="87"/>
      <c r="E22" s="88">
        <f>SUM(E21/E3*1000000)</f>
        <v>2.9768528676461448</v>
      </c>
      <c r="F22" s="87"/>
      <c r="G22" s="87"/>
      <c r="H22" s="87"/>
      <c r="I22" s="87"/>
      <c r="J22" s="88">
        <f>SUM(J21/J3*1000000)</f>
        <v>5.7312944097162744</v>
      </c>
      <c r="K22" s="88">
        <f>SUM(K21/K3*1000000)</f>
        <v>7.324883321537631</v>
      </c>
      <c r="L22" s="88">
        <f>SUM(L21/L3*1000000)</f>
        <v>3.8623388852922136</v>
      </c>
      <c r="M22" s="88"/>
      <c r="N22" s="88">
        <f>SUM(N21/N3*1000000)</f>
        <v>4.9771491425712027</v>
      </c>
    </row>
    <row r="23" spans="1:14" ht="13" x14ac:dyDescent="0.3">
      <c r="A23" s="72" t="s">
        <v>29</v>
      </c>
      <c r="B23" s="77"/>
      <c r="C23" s="77"/>
      <c r="D23" s="77"/>
      <c r="E23" s="83" t="s">
        <v>24</v>
      </c>
      <c r="F23" s="77"/>
      <c r="G23" s="85" t="s">
        <v>24</v>
      </c>
      <c r="H23" s="85" t="s">
        <v>24</v>
      </c>
      <c r="I23" s="85" t="s">
        <v>24</v>
      </c>
      <c r="J23" s="83">
        <f>SUM(G23:I23)</f>
        <v>0</v>
      </c>
      <c r="K23" s="83">
        <v>0</v>
      </c>
      <c r="L23" s="92"/>
      <c r="M23" s="78"/>
      <c r="N23" s="83">
        <f>SUM(E23,J23,K23,L23,M23)</f>
        <v>0</v>
      </c>
    </row>
    <row r="24" spans="1:14" ht="13.5" thickBot="1" x14ac:dyDescent="0.35">
      <c r="A24" s="72" t="s">
        <v>30</v>
      </c>
      <c r="B24" s="85">
        <f>SUM(B21,B23)</f>
        <v>8</v>
      </c>
      <c r="C24" s="77"/>
      <c r="D24" s="85">
        <f>SUM(D21,D23)</f>
        <v>9</v>
      </c>
      <c r="E24" s="93">
        <f>SUM(E21,E23)</f>
        <v>17</v>
      </c>
      <c r="F24" s="85">
        <f>SUM(F21,F23)</f>
        <v>24</v>
      </c>
      <c r="G24" s="85">
        <f>SUM(G21,G23)</f>
        <v>31</v>
      </c>
      <c r="H24" s="85" t="s">
        <v>24</v>
      </c>
      <c r="I24" s="85"/>
      <c r="J24" s="93">
        <f>SUM(,J21,J23)</f>
        <v>55</v>
      </c>
      <c r="K24" s="93">
        <f>SUM(K21,K23)</f>
        <v>37</v>
      </c>
      <c r="L24" s="93">
        <f>SUM(L21,L23)</f>
        <v>21</v>
      </c>
      <c r="M24" s="89"/>
      <c r="N24" s="93">
        <f>SUM(N21,N23)</f>
        <v>130</v>
      </c>
    </row>
    <row r="25" spans="1:14" ht="13.5" thickTop="1" x14ac:dyDescent="0.3">
      <c r="A25" s="72" t="s">
        <v>18</v>
      </c>
      <c r="B25" s="87"/>
      <c r="C25" s="87"/>
      <c r="D25" s="87"/>
      <c r="E25" s="88">
        <f>SUM(E24/E3*1000000)</f>
        <v>2.9768528676461448</v>
      </c>
      <c r="F25" s="87"/>
      <c r="G25" s="87"/>
      <c r="H25" s="87"/>
      <c r="I25" s="87"/>
      <c r="J25" s="88">
        <f>SUM(J24/J3*1000000)</f>
        <v>5.7312944097162744</v>
      </c>
      <c r="K25" s="88">
        <f>SUM(K24/K3*1000000)</f>
        <v>7.324883321537631</v>
      </c>
      <c r="L25" s="88">
        <f>SUM(L24/L3*1000000)</f>
        <v>3.8623388852922136</v>
      </c>
      <c r="M25" s="88"/>
      <c r="N25" s="88">
        <f>SUM(N24/N3*1000000)</f>
        <v>4.9771491425712027</v>
      </c>
    </row>
    <row r="26" spans="1:14" s="76" customFormat="1" ht="13" x14ac:dyDescent="0.3">
      <c r="A26" s="72" t="s">
        <v>31</v>
      </c>
      <c r="B26" s="85"/>
      <c r="C26" s="85"/>
      <c r="D26" s="85">
        <v>0</v>
      </c>
      <c r="E26" s="83">
        <f>SUM(D26)</f>
        <v>0</v>
      </c>
      <c r="F26" s="85">
        <v>0</v>
      </c>
      <c r="G26" s="85">
        <v>0</v>
      </c>
      <c r="H26" s="85"/>
      <c r="I26" s="85"/>
      <c r="J26" s="83">
        <f>SUM(F26:I26)</f>
        <v>0</v>
      </c>
      <c r="K26" s="83">
        <v>0</v>
      </c>
      <c r="L26" s="83">
        <v>0</v>
      </c>
      <c r="M26" s="89"/>
      <c r="N26" s="83">
        <f>SUM(E26,J26,K26,L26,M26)</f>
        <v>0</v>
      </c>
    </row>
    <row r="27" spans="1:14" ht="13" x14ac:dyDescent="0.3">
      <c r="A27" s="72" t="s">
        <v>18</v>
      </c>
      <c r="B27" s="87"/>
      <c r="C27" s="87"/>
      <c r="D27" s="87"/>
      <c r="E27" s="88">
        <f>SUM(E26/E3*1000000)</f>
        <v>0</v>
      </c>
      <c r="F27" s="87"/>
      <c r="G27" s="87"/>
      <c r="H27" s="87"/>
      <c r="I27" s="87"/>
      <c r="J27" s="88">
        <f>SUM(J26/J3*1000000)</f>
        <v>0</v>
      </c>
      <c r="K27" s="88">
        <f>SUM(K26/K3*1000000)</f>
        <v>0</v>
      </c>
      <c r="L27" s="88">
        <f>SUM(L26/L3*1000000)</f>
        <v>0</v>
      </c>
      <c r="M27" s="88"/>
      <c r="N27" s="88">
        <f>SUM(N26/N3*1000000)</f>
        <v>0</v>
      </c>
    </row>
    <row r="28" spans="1:14" s="76" customFormat="1" ht="13" x14ac:dyDescent="0.3">
      <c r="A28" s="72" t="s">
        <v>32</v>
      </c>
      <c r="B28" s="85"/>
      <c r="C28" s="85"/>
      <c r="D28" s="85">
        <v>28</v>
      </c>
      <c r="E28" s="83">
        <f>SUM(D28)</f>
        <v>28</v>
      </c>
      <c r="F28" s="85">
        <v>14</v>
      </c>
      <c r="G28" s="85">
        <v>39</v>
      </c>
      <c r="H28" s="85"/>
      <c r="I28" s="85"/>
      <c r="J28" s="83">
        <f>SUM(F28:I28)</f>
        <v>53</v>
      </c>
      <c r="K28" s="83">
        <v>33</v>
      </c>
      <c r="L28" s="83">
        <v>15</v>
      </c>
      <c r="M28" s="89"/>
      <c r="N28" s="83">
        <f>SUM(E28,J28,K28,L28,M28)</f>
        <v>129</v>
      </c>
    </row>
    <row r="29" spans="1:14" ht="13" x14ac:dyDescent="0.3">
      <c r="A29" s="72" t="s">
        <v>18</v>
      </c>
      <c r="B29" s="90"/>
      <c r="C29" s="90"/>
      <c r="D29" s="90"/>
      <c r="E29" s="88">
        <f>SUM(E28/E3*1000000)</f>
        <v>4.9030517820054147</v>
      </c>
      <c r="F29" s="90"/>
      <c r="G29" s="90"/>
      <c r="H29" s="90"/>
      <c r="I29" s="90"/>
      <c r="J29" s="88">
        <f>SUM(J28/J3*1000000)</f>
        <v>5.5228837039084091</v>
      </c>
      <c r="K29" s="88">
        <f>SUM(K28/K3*1000000)</f>
        <v>6.5330040435335635</v>
      </c>
      <c r="L29" s="88">
        <f>SUM(L28/L3*1000000)</f>
        <v>2.7588134894944383</v>
      </c>
      <c r="M29" s="91"/>
      <c r="N29" s="88">
        <f>SUM(N28/N3*1000000)</f>
        <v>4.9388633799360395</v>
      </c>
    </row>
    <row r="30" spans="1:14" s="76" customFormat="1" ht="13" x14ac:dyDescent="0.3">
      <c r="A30" s="72" t="s">
        <v>33</v>
      </c>
      <c r="B30" s="85"/>
      <c r="C30" s="85"/>
      <c r="D30" s="85">
        <v>3</v>
      </c>
      <c r="E30" s="83">
        <f>SUM(D30)</f>
        <v>3</v>
      </c>
      <c r="F30" s="85">
        <v>2</v>
      </c>
      <c r="G30" s="85">
        <v>3</v>
      </c>
      <c r="H30" s="85"/>
      <c r="I30" s="85"/>
      <c r="J30" s="83">
        <f>SUM(F30:I30)</f>
        <v>5</v>
      </c>
      <c r="K30" s="83">
        <v>0</v>
      </c>
      <c r="L30" s="83">
        <v>0</v>
      </c>
      <c r="M30" s="89"/>
      <c r="N30" s="83">
        <f>SUM(E30,J30,K30,L30,M30)</f>
        <v>8</v>
      </c>
    </row>
    <row r="31" spans="1:14" ht="13" x14ac:dyDescent="0.3">
      <c r="A31" s="72" t="s">
        <v>18</v>
      </c>
      <c r="B31" s="87"/>
      <c r="C31" s="87"/>
      <c r="D31" s="87"/>
      <c r="E31" s="88">
        <f>SUM(E30/E3*1000000)</f>
        <v>0.52532697664343719</v>
      </c>
      <c r="F31" s="87"/>
      <c r="G31" s="87"/>
      <c r="H31" s="87"/>
      <c r="I31" s="87"/>
      <c r="J31" s="88">
        <f>SUM(J30/J3*1000000)</f>
        <v>0.52102676451966123</v>
      </c>
      <c r="K31" s="88">
        <f>SUM(K30/K3*1000000)</f>
        <v>0</v>
      </c>
      <c r="L31" s="88">
        <f>SUM(L30/L3*1000000)</f>
        <v>0</v>
      </c>
      <c r="M31" s="88"/>
      <c r="N31" s="88">
        <f>SUM(N30/N3*1000000)</f>
        <v>0.30628610108130483</v>
      </c>
    </row>
    <row r="32" spans="1:14" ht="13.5" thickBot="1" x14ac:dyDescent="0.35">
      <c r="A32" s="72" t="s">
        <v>34</v>
      </c>
      <c r="B32" s="77"/>
      <c r="C32" s="77"/>
      <c r="D32" s="85">
        <f>SUM(D26,D28,D30)</f>
        <v>31</v>
      </c>
      <c r="E32" s="86">
        <f>SUM(E26,E28,E30)</f>
        <v>31</v>
      </c>
      <c r="F32" s="85">
        <f>SUM(F26,F28,F30)</f>
        <v>16</v>
      </c>
      <c r="G32" s="85">
        <f>SUM(G26,G28,G30)</f>
        <v>42</v>
      </c>
      <c r="H32" s="77"/>
      <c r="I32" s="77"/>
      <c r="J32" s="86">
        <f>SUM(J26,J28,J30)</f>
        <v>58</v>
      </c>
      <c r="K32" s="86">
        <f>SUM(K26,K28,K30)</f>
        <v>33</v>
      </c>
      <c r="L32" s="86">
        <f>SUM(L26,L28,L30)</f>
        <v>15</v>
      </c>
      <c r="M32" s="89"/>
      <c r="N32" s="86">
        <f>SUM(N26,N28,N30)</f>
        <v>137</v>
      </c>
    </row>
    <row r="33" spans="1:14" ht="13.5" thickTop="1" x14ac:dyDescent="0.3">
      <c r="A33" s="72" t="s">
        <v>22</v>
      </c>
      <c r="B33" s="87"/>
      <c r="C33" s="87"/>
      <c r="D33" s="87"/>
      <c r="E33" s="88">
        <f>SUM(E32/E3*1000000)</f>
        <v>5.4283787586488517</v>
      </c>
      <c r="F33" s="87"/>
      <c r="G33" s="87"/>
      <c r="H33" s="87"/>
      <c r="I33" s="87"/>
      <c r="J33" s="88">
        <f>SUM(J32/J3*1000000)</f>
        <v>6.04391046842807</v>
      </c>
      <c r="K33" s="88">
        <f>SUM(K32/K3*1000000)</f>
        <v>6.5330040435335635</v>
      </c>
      <c r="L33" s="88">
        <f>SUM(L32/L3*1000000)</f>
        <v>2.7588134894944383</v>
      </c>
      <c r="M33" s="88"/>
      <c r="N33" s="88">
        <f>SUM(N32/N3*1000000)</f>
        <v>5.2451494810173447</v>
      </c>
    </row>
    <row r="34" spans="1:14" s="76" customFormat="1" ht="13" x14ac:dyDescent="0.3">
      <c r="A34" s="72" t="s">
        <v>35</v>
      </c>
      <c r="B34" s="85"/>
      <c r="C34" s="85"/>
      <c r="D34" s="85"/>
      <c r="E34" s="89"/>
      <c r="F34" s="85"/>
      <c r="G34" s="85">
        <v>12</v>
      </c>
      <c r="H34" s="85">
        <v>19</v>
      </c>
      <c r="I34" s="85">
        <v>7</v>
      </c>
      <c r="J34" s="89">
        <f>SUM(F34:I34)</f>
        <v>38</v>
      </c>
      <c r="K34" s="89">
        <v>39</v>
      </c>
      <c r="L34" s="89">
        <v>10</v>
      </c>
      <c r="M34" s="89"/>
      <c r="N34" s="89">
        <f>SUM(E34,J34,K34,L34,M34)</f>
        <v>87</v>
      </c>
    </row>
    <row r="35" spans="1:14" ht="13" x14ac:dyDescent="0.3">
      <c r="A35" s="72" t="s">
        <v>18</v>
      </c>
      <c r="B35" s="90"/>
      <c r="C35" s="90"/>
      <c r="D35" s="90"/>
      <c r="E35" s="91"/>
      <c r="F35" s="90"/>
      <c r="G35" s="90"/>
      <c r="H35" s="90"/>
      <c r="I35" s="90"/>
      <c r="J35" s="88">
        <f>SUM(J34/J3*1000000)</f>
        <v>3.9598034103494255</v>
      </c>
      <c r="K35" s="88">
        <f>SUM(K34/K3*1000000)</f>
        <v>7.7208229605396657</v>
      </c>
      <c r="L35" s="91"/>
      <c r="M35" s="91"/>
      <c r="N35" s="88">
        <f>SUM(N34/N3*1000000)</f>
        <v>3.3308613492591896</v>
      </c>
    </row>
    <row r="36" spans="1:14" ht="13" x14ac:dyDescent="0.3">
      <c r="A36" s="72" t="s">
        <v>751</v>
      </c>
      <c r="B36" s="77"/>
      <c r="C36" s="77"/>
      <c r="D36" s="77"/>
      <c r="E36" s="78" t="s">
        <v>24</v>
      </c>
      <c r="F36" s="85">
        <v>1</v>
      </c>
      <c r="G36" s="85">
        <v>0</v>
      </c>
      <c r="H36" s="85">
        <v>10</v>
      </c>
      <c r="I36" s="85">
        <v>5</v>
      </c>
      <c r="J36" s="89">
        <f>SUM(F36:I36)</f>
        <v>16</v>
      </c>
      <c r="K36" s="74">
        <v>5</v>
      </c>
      <c r="L36" s="74">
        <v>0</v>
      </c>
      <c r="M36" s="91"/>
      <c r="N36" s="89">
        <f>SUM(E36,J36,K36,L36,M36)</f>
        <v>21</v>
      </c>
    </row>
    <row r="37" spans="1:14" ht="13" x14ac:dyDescent="0.3">
      <c r="A37" s="72" t="s">
        <v>22</v>
      </c>
      <c r="B37" s="90"/>
      <c r="C37" s="90"/>
      <c r="D37" s="90"/>
      <c r="E37" s="91"/>
      <c r="F37" s="90"/>
      <c r="G37" s="90"/>
      <c r="H37" s="90"/>
      <c r="I37" s="90"/>
      <c r="J37" s="88">
        <f>SUM(J36/J3*1000000)</f>
        <v>1.667285646462916</v>
      </c>
      <c r="K37" s="88">
        <f>SUM(K36/K3*1000000)</f>
        <v>0.98984909750508532</v>
      </c>
      <c r="L37" s="88">
        <f>SUM(L36/L3*1000000)</f>
        <v>0</v>
      </c>
      <c r="M37" s="91"/>
      <c r="N37" s="88">
        <f>SUM(N36/N3*1000000)</f>
        <v>0.80400101533842505</v>
      </c>
    </row>
    <row r="38" spans="1:14" ht="13" x14ac:dyDescent="0.3">
      <c r="A38" s="76" t="s">
        <v>37</v>
      </c>
      <c r="B38" s="77"/>
      <c r="C38" s="77"/>
      <c r="D38" s="77"/>
      <c r="E38" s="78"/>
      <c r="F38" s="77"/>
      <c r="G38" s="85">
        <v>0</v>
      </c>
      <c r="H38" s="77"/>
      <c r="I38" s="77" t="s">
        <v>24</v>
      </c>
      <c r="J38" s="89">
        <f>SUM(F38:I38)</f>
        <v>0</v>
      </c>
      <c r="K38" s="78"/>
      <c r="L38" s="89">
        <v>1</v>
      </c>
      <c r="M38" s="78"/>
      <c r="N38" s="89">
        <f>SUM(E38,J38,K38,L38,M38)</f>
        <v>1</v>
      </c>
    </row>
    <row r="39" spans="1:14" x14ac:dyDescent="0.25">
      <c r="A39" s="94" t="s">
        <v>761</v>
      </c>
      <c r="B39" s="95"/>
      <c r="C39" s="95"/>
      <c r="D39" s="95"/>
      <c r="E39" s="95"/>
    </row>
    <row r="40" spans="1:14" s="96" customFormat="1" ht="13" x14ac:dyDescent="0.3">
      <c r="A40" s="94" t="s">
        <v>762</v>
      </c>
      <c r="B40" s="94"/>
      <c r="C40" s="94"/>
      <c r="D40" s="94"/>
      <c r="E40" s="94"/>
    </row>
    <row r="41" spans="1:14" x14ac:dyDescent="0.25">
      <c r="A41" s="94" t="s">
        <v>763</v>
      </c>
      <c r="B41" s="97"/>
      <c r="C41" s="97"/>
      <c r="D41" s="97"/>
      <c r="E41" s="97"/>
    </row>
    <row r="42" spans="1:14" x14ac:dyDescent="0.25">
      <c r="A42" s="94" t="s">
        <v>764</v>
      </c>
      <c r="B42" s="97"/>
      <c r="C42" s="97"/>
      <c r="D42" s="97"/>
      <c r="E42" s="97"/>
    </row>
    <row r="43" spans="1:14" x14ac:dyDescent="0.25">
      <c r="A43" s="94" t="s">
        <v>765</v>
      </c>
      <c r="B43" s="97"/>
      <c r="C43" s="97"/>
      <c r="D43" s="97"/>
      <c r="E43" s="97"/>
    </row>
    <row r="44" spans="1:14" ht="13" x14ac:dyDescent="0.3">
      <c r="A44" s="94" t="s">
        <v>766</v>
      </c>
      <c r="B44" s="97"/>
      <c r="C44" s="97"/>
      <c r="D44" s="97"/>
      <c r="E44" s="97"/>
      <c r="N44" s="98" t="s">
        <v>767</v>
      </c>
    </row>
    <row r="45" spans="1:14" s="99" customFormat="1" ht="10" x14ac:dyDescent="0.2">
      <c r="A45" s="95" t="s">
        <v>759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ColWidth="9" defaultRowHeight="12.5" x14ac:dyDescent="0.25"/>
  <cols>
    <col min="1" max="1" width="23.26953125" style="1" customWidth="1"/>
    <col min="2" max="2" width="6.7265625" style="1" customWidth="1"/>
    <col min="3" max="3" width="7.1796875" style="1" customWidth="1"/>
    <col min="4" max="4" width="9.7265625" style="1" customWidth="1"/>
    <col min="5" max="5" width="9" style="1"/>
    <col min="6" max="6" width="7" style="1" customWidth="1"/>
    <col min="7" max="7" width="9" style="1"/>
    <col min="8" max="8" width="8" style="1" customWidth="1"/>
    <col min="9" max="9" width="10" style="1" customWidth="1"/>
    <col min="10" max="11" width="9" style="1"/>
    <col min="12" max="12" width="8" style="1" customWidth="1"/>
    <col min="13" max="13" width="8.453125" style="1" customWidth="1"/>
    <col min="14" max="14" width="13.26953125" style="1" customWidth="1"/>
    <col min="15" max="15" width="10.1796875" style="1" customWidth="1"/>
    <col min="16" max="16384" width="9" style="1"/>
  </cols>
  <sheetData>
    <row r="1" spans="1:15" s="2" customFormat="1" ht="13" x14ac:dyDescent="0.3">
      <c r="A1" s="2" t="s">
        <v>0</v>
      </c>
    </row>
    <row r="2" spans="1:15" s="6" customFormat="1" ht="13" x14ac:dyDescent="0.3">
      <c r="A2" s="2"/>
      <c r="B2" s="3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 t="s">
        <v>13</v>
      </c>
    </row>
    <row r="3" spans="1:15" ht="13" x14ac:dyDescent="0.3">
      <c r="A3" s="2" t="s">
        <v>14</v>
      </c>
      <c r="B3" s="7"/>
      <c r="C3" s="7"/>
      <c r="D3" s="7"/>
      <c r="E3" s="8">
        <v>5689923</v>
      </c>
      <c r="F3" s="7"/>
      <c r="G3" s="7"/>
      <c r="H3" s="7"/>
      <c r="I3" s="7"/>
      <c r="J3" s="8">
        <v>9514406</v>
      </c>
      <c r="K3" s="9">
        <v>4985870</v>
      </c>
      <c r="L3" s="9">
        <v>5425056</v>
      </c>
      <c r="M3" s="9">
        <v>321857</v>
      </c>
      <c r="N3" s="8">
        <f>SUM(E3+J3+K3+L3+M3)</f>
        <v>25937112</v>
      </c>
    </row>
    <row r="4" spans="1:15" ht="13" x14ac:dyDescent="0.3">
      <c r="A4" s="2" t="s">
        <v>15</v>
      </c>
      <c r="B4" s="10">
        <v>33</v>
      </c>
      <c r="C4" s="10">
        <v>18</v>
      </c>
      <c r="D4" s="10">
        <v>30</v>
      </c>
      <c r="E4" s="11">
        <f>SUM(B4:D4)</f>
        <v>81</v>
      </c>
      <c r="F4" s="10">
        <v>22</v>
      </c>
      <c r="G4" s="10">
        <v>59</v>
      </c>
      <c r="H4" s="10">
        <v>45</v>
      </c>
      <c r="I4" s="10">
        <v>24</v>
      </c>
      <c r="J4" s="12">
        <f>SUM(F4:I4)</f>
        <v>150</v>
      </c>
      <c r="K4" s="13">
        <v>117</v>
      </c>
      <c r="L4" s="13">
        <v>112</v>
      </c>
      <c r="M4" s="13">
        <v>3</v>
      </c>
      <c r="N4" s="12">
        <f>SUM(E4,J4,K4,L4,M4)</f>
        <v>463</v>
      </c>
      <c r="O4"/>
    </row>
    <row r="5" spans="1:15" ht="13" x14ac:dyDescent="0.3">
      <c r="A5" s="2" t="s">
        <v>16</v>
      </c>
      <c r="B5" s="14">
        <v>32</v>
      </c>
      <c r="C5" s="14">
        <v>16</v>
      </c>
      <c r="D5" s="14">
        <v>28</v>
      </c>
      <c r="E5" s="11">
        <f>SUM(B5:D5)</f>
        <v>76</v>
      </c>
      <c r="F5" s="14">
        <v>22</v>
      </c>
      <c r="G5" s="14">
        <v>56</v>
      </c>
      <c r="H5" s="14">
        <v>43</v>
      </c>
      <c r="I5" s="14">
        <v>22</v>
      </c>
      <c r="J5" s="12">
        <f>SUM(F5:I5)</f>
        <v>143</v>
      </c>
      <c r="K5" s="13">
        <v>117</v>
      </c>
      <c r="L5" s="13">
        <v>108</v>
      </c>
      <c r="M5" s="13">
        <v>3</v>
      </c>
      <c r="N5" s="12">
        <f>SUM(E5,J5,K5,L5,M5)</f>
        <v>447</v>
      </c>
      <c r="O5"/>
    </row>
    <row r="6" spans="1:15" s="6" customFormat="1" ht="13" x14ac:dyDescent="0.3">
      <c r="A6" s="2" t="s">
        <v>17</v>
      </c>
      <c r="B6" s="15">
        <v>31</v>
      </c>
      <c r="C6" s="15">
        <v>15</v>
      </c>
      <c r="D6" s="15">
        <v>27</v>
      </c>
      <c r="E6" s="11">
        <f>SUM(B6:D6)</f>
        <v>73</v>
      </c>
      <c r="F6" s="15">
        <v>21</v>
      </c>
      <c r="G6" s="15">
        <v>56</v>
      </c>
      <c r="H6" s="15">
        <v>42</v>
      </c>
      <c r="I6" s="15">
        <v>22</v>
      </c>
      <c r="J6" s="16">
        <f>SUM(F6:I6)</f>
        <v>141</v>
      </c>
      <c r="K6" s="16">
        <v>116</v>
      </c>
      <c r="L6" s="16">
        <v>107</v>
      </c>
      <c r="M6" s="16">
        <v>3</v>
      </c>
      <c r="N6" s="16">
        <f>SUM(E6,J6,K6,L6,M6)</f>
        <v>440</v>
      </c>
      <c r="O6" s="17"/>
    </row>
    <row r="7" spans="1:15" ht="13" x14ac:dyDescent="0.3">
      <c r="A7" s="2" t="s">
        <v>18</v>
      </c>
      <c r="B7" s="18"/>
      <c r="C7" s="18"/>
      <c r="D7" s="18"/>
      <c r="E7" s="19">
        <f>SUM(E6/E3*1000000)</f>
        <v>12.829699101376239</v>
      </c>
      <c r="F7" s="18"/>
      <c r="G7" s="18"/>
      <c r="H7" s="18"/>
      <c r="I7" s="18"/>
      <c r="J7" s="19">
        <f>SUM(J6/J3*1000000)</f>
        <v>14.819632460502527</v>
      </c>
      <c r="K7" s="19">
        <f>SUM(K6/K3*1000000)</f>
        <v>23.265749006692914</v>
      </c>
      <c r="L7" s="19">
        <f>SUM(L6/L3*1000000)</f>
        <v>19.723298708805956</v>
      </c>
      <c r="M7" s="19">
        <f>SUM(M6/M3*1000000)</f>
        <v>9.3209095964978239</v>
      </c>
      <c r="N7" s="19">
        <f>SUM(N6/N3*1000000)</f>
        <v>16.964109188409257</v>
      </c>
      <c r="O7"/>
    </row>
    <row r="8" spans="1:15" s="6" customFormat="1" ht="13" x14ac:dyDescent="0.3">
      <c r="A8" s="2" t="s">
        <v>19</v>
      </c>
      <c r="B8" s="15">
        <v>59</v>
      </c>
      <c r="C8" s="15">
        <v>27</v>
      </c>
      <c r="D8" s="15">
        <v>51</v>
      </c>
      <c r="E8" s="11">
        <f>SUM(B8:D8)</f>
        <v>137</v>
      </c>
      <c r="F8" s="15">
        <v>33</v>
      </c>
      <c r="G8" s="15">
        <v>79</v>
      </c>
      <c r="H8" s="15">
        <v>79</v>
      </c>
      <c r="I8" s="15">
        <v>52</v>
      </c>
      <c r="J8" s="11">
        <f>SUM(F8:I8)</f>
        <v>243</v>
      </c>
      <c r="K8" s="11">
        <v>218</v>
      </c>
      <c r="L8" s="11">
        <v>188</v>
      </c>
      <c r="M8" s="20"/>
      <c r="N8" s="11">
        <f>SUM(E8,J8,K8,L8,M8)</f>
        <v>786</v>
      </c>
      <c r="O8" s="17"/>
    </row>
    <row r="9" spans="1:15" ht="13" x14ac:dyDescent="0.3">
      <c r="A9" s="2" t="s">
        <v>18</v>
      </c>
      <c r="B9" s="18"/>
      <c r="C9" s="18"/>
      <c r="D9" s="18"/>
      <c r="E9" s="19">
        <f>SUM(E8/E3*1000000)</f>
        <v>24.077654477925272</v>
      </c>
      <c r="F9" s="18"/>
      <c r="G9" s="18"/>
      <c r="H9" s="18"/>
      <c r="I9" s="18"/>
      <c r="J9" s="19">
        <f>SUM(J8/J3*1000000)</f>
        <v>25.540217644695844</v>
      </c>
      <c r="K9" s="19">
        <f>SUM(K8/K3*1000000)</f>
        <v>43.723562788440134</v>
      </c>
      <c r="L9" s="19">
        <f>SUM(L8/L3*1000000)</f>
        <v>34.654020161266537</v>
      </c>
      <c r="M9" s="19"/>
      <c r="N9" s="19">
        <f>SUM(N8/N3*1000000)</f>
        <v>30.304067777476536</v>
      </c>
      <c r="O9"/>
    </row>
    <row r="10" spans="1:15" s="6" customFormat="1" ht="13" x14ac:dyDescent="0.3">
      <c r="A10" s="2" t="s">
        <v>20</v>
      </c>
      <c r="B10" s="15">
        <v>24</v>
      </c>
      <c r="C10" s="15">
        <v>25</v>
      </c>
      <c r="D10" s="15">
        <v>28</v>
      </c>
      <c r="E10" s="11">
        <f>SUM(B10:D10)</f>
        <v>77</v>
      </c>
      <c r="F10" s="15">
        <v>21</v>
      </c>
      <c r="G10" s="15">
        <v>63</v>
      </c>
      <c r="H10" s="15">
        <v>39</v>
      </c>
      <c r="I10" s="15">
        <v>32</v>
      </c>
      <c r="J10" s="11">
        <f>SUM(F10:I10)</f>
        <v>155</v>
      </c>
      <c r="K10" s="11">
        <v>81</v>
      </c>
      <c r="L10" s="11">
        <v>11</v>
      </c>
      <c r="M10" s="11">
        <v>6</v>
      </c>
      <c r="N10" s="11">
        <f>SUM(E10,J10,K10,L10,M10)</f>
        <v>330</v>
      </c>
      <c r="O10" s="17"/>
    </row>
    <row r="11" spans="1:15" ht="13" x14ac:dyDescent="0.3">
      <c r="A11" s="2" t="s">
        <v>18</v>
      </c>
      <c r="B11" s="18"/>
      <c r="C11" s="18"/>
      <c r="D11" s="18"/>
      <c r="E11" s="19">
        <f>SUM(E10/E3*1000000)</f>
        <v>13.532696312410554</v>
      </c>
      <c r="F11" s="18"/>
      <c r="G11" s="18"/>
      <c r="H11" s="18"/>
      <c r="I11" s="18"/>
      <c r="J11" s="19">
        <f>SUM(J10/J3*1000000)</f>
        <v>16.291085328921216</v>
      </c>
      <c r="K11" s="19">
        <f>SUM(K10/K3*1000000)</f>
        <v>16.245910944328671</v>
      </c>
      <c r="L11" s="19">
        <f>SUM(L10/L3*1000000)</f>
        <v>2.0276288392230422</v>
      </c>
      <c r="M11" s="19">
        <f>SUM(M10/M3*1000000)</f>
        <v>18.641819192995648</v>
      </c>
      <c r="N11" s="19">
        <f>SUM(N10/N3*1000000)</f>
        <v>12.723081891306943</v>
      </c>
      <c r="O11"/>
    </row>
    <row r="12" spans="1:15" ht="13" x14ac:dyDescent="0.3">
      <c r="A12" s="2" t="s">
        <v>21</v>
      </c>
      <c r="B12" s="15">
        <f t="shared" ref="B12:N12" si="0">SUM(B8,B10)</f>
        <v>83</v>
      </c>
      <c r="C12" s="15">
        <f t="shared" si="0"/>
        <v>52</v>
      </c>
      <c r="D12" s="15">
        <f t="shared" si="0"/>
        <v>79</v>
      </c>
      <c r="E12" s="16">
        <f t="shared" si="0"/>
        <v>214</v>
      </c>
      <c r="F12" s="15">
        <f t="shared" si="0"/>
        <v>54</v>
      </c>
      <c r="G12" s="15">
        <f t="shared" si="0"/>
        <v>142</v>
      </c>
      <c r="H12" s="15">
        <f t="shared" si="0"/>
        <v>118</v>
      </c>
      <c r="I12" s="15">
        <f t="shared" si="0"/>
        <v>84</v>
      </c>
      <c r="J12" s="16">
        <f t="shared" si="0"/>
        <v>398</v>
      </c>
      <c r="K12" s="16">
        <f t="shared" si="0"/>
        <v>299</v>
      </c>
      <c r="L12" s="16">
        <f t="shared" si="0"/>
        <v>199</v>
      </c>
      <c r="M12" s="16">
        <f t="shared" si="0"/>
        <v>6</v>
      </c>
      <c r="N12" s="16">
        <f t="shared" si="0"/>
        <v>1116</v>
      </c>
      <c r="O12"/>
    </row>
    <row r="13" spans="1:15" ht="13" x14ac:dyDescent="0.3">
      <c r="A13" s="2" t="s">
        <v>22</v>
      </c>
      <c r="B13" s="18"/>
      <c r="C13" s="18"/>
      <c r="D13" s="18"/>
      <c r="E13" s="19">
        <f>SUM(E12/E3*1000000)</f>
        <v>37.610350790335829</v>
      </c>
      <c r="F13" s="18"/>
      <c r="G13" s="18"/>
      <c r="H13" s="18"/>
      <c r="I13" s="18"/>
      <c r="J13" s="19">
        <f>SUM(J12/J3*1000000)</f>
        <v>41.831302973617063</v>
      </c>
      <c r="K13" s="19">
        <f>SUM(K12/K3*1000000)</f>
        <v>59.969473732768805</v>
      </c>
      <c r="L13" s="19">
        <f>SUM(L12/L3*1000000)</f>
        <v>36.681649000489578</v>
      </c>
      <c r="M13" s="19">
        <f>SUM(M12/M3*1000000)</f>
        <v>18.641819192995648</v>
      </c>
      <c r="N13" s="19">
        <f>SUM(N12/N3*1000000)</f>
        <v>43.02714966878348</v>
      </c>
      <c r="O13"/>
    </row>
    <row r="14" spans="1:15" s="6" customFormat="1" ht="13" x14ac:dyDescent="0.3">
      <c r="A14" s="2" t="s">
        <v>23</v>
      </c>
      <c r="B14" s="15"/>
      <c r="C14" s="15"/>
      <c r="D14" s="15">
        <v>48</v>
      </c>
      <c r="E14" s="11">
        <f>SUM(D14)</f>
        <v>48</v>
      </c>
      <c r="F14" s="15"/>
      <c r="G14" s="15">
        <v>74</v>
      </c>
      <c r="H14" s="15" t="s">
        <v>24</v>
      </c>
      <c r="I14" s="15">
        <v>68</v>
      </c>
      <c r="J14" s="11">
        <f>SUM(G14:I14)</f>
        <v>142</v>
      </c>
      <c r="K14" s="11">
        <v>100</v>
      </c>
      <c r="L14" s="11">
        <v>52</v>
      </c>
      <c r="M14" s="20"/>
      <c r="N14" s="11">
        <f>SUM(E14,J14,K14,L14,M14)</f>
        <v>342</v>
      </c>
      <c r="O14" s="17"/>
    </row>
    <row r="15" spans="1:15" ht="13" x14ac:dyDescent="0.3">
      <c r="A15" s="2" t="s">
        <v>18</v>
      </c>
      <c r="B15" s="18"/>
      <c r="C15" s="18"/>
      <c r="D15" s="18"/>
      <c r="E15" s="19">
        <f>SUM(E14/E3*1000000)</f>
        <v>8.4359665324117739</v>
      </c>
      <c r="F15" s="18"/>
      <c r="G15" s="18"/>
      <c r="H15" s="18"/>
      <c r="I15" s="18"/>
      <c r="J15" s="19">
        <f>SUM(J14/J3*1000000)</f>
        <v>14.924736236818147</v>
      </c>
      <c r="K15" s="19">
        <f>SUM(K14/K3*1000000)</f>
        <v>20.056680178183548</v>
      </c>
      <c r="L15" s="19">
        <f>SUM(L14/L3*1000000)</f>
        <v>9.5851545126907443</v>
      </c>
      <c r="M15" s="19"/>
      <c r="N15" s="19">
        <f>SUM(N14/N3*1000000)</f>
        <v>13.185739414627195</v>
      </c>
      <c r="O15"/>
    </row>
    <row r="16" spans="1:15" s="6" customFormat="1" ht="13" x14ac:dyDescent="0.3">
      <c r="A16" s="2" t="s">
        <v>25</v>
      </c>
      <c r="B16" s="15"/>
      <c r="C16" s="15"/>
      <c r="D16" s="15" t="s">
        <v>24</v>
      </c>
      <c r="E16" s="11" t="s">
        <v>24</v>
      </c>
      <c r="F16" s="15"/>
      <c r="G16" s="15">
        <v>4</v>
      </c>
      <c r="H16" s="15" t="s">
        <v>24</v>
      </c>
      <c r="I16" s="15">
        <v>3</v>
      </c>
      <c r="J16" s="11">
        <f>SUM(G16:I16)</f>
        <v>7</v>
      </c>
      <c r="K16" s="20" t="s">
        <v>24</v>
      </c>
      <c r="L16" s="20"/>
      <c r="M16" s="20"/>
      <c r="N16" s="11">
        <f>SUM(E16,J16,K16,L16,M16)</f>
        <v>7</v>
      </c>
      <c r="O16" s="17"/>
    </row>
    <row r="17" spans="1:15" ht="13" x14ac:dyDescent="0.3">
      <c r="A17" s="2" t="s">
        <v>22</v>
      </c>
      <c r="B17" s="21"/>
      <c r="C17" s="21"/>
      <c r="D17" s="21"/>
      <c r="E17" s="19" t="s">
        <v>24</v>
      </c>
      <c r="F17" s="21"/>
      <c r="G17" s="21"/>
      <c r="H17" s="21"/>
      <c r="I17" s="21"/>
      <c r="J17" s="19">
        <f>SUM(J16/J3*1000000)</f>
        <v>0.73572643420934536</v>
      </c>
      <c r="K17" s="22"/>
      <c r="L17" s="22"/>
      <c r="M17" s="22"/>
      <c r="N17" s="19">
        <f>SUM(N16/N3*1000000)</f>
        <v>0.26988355527014724</v>
      </c>
      <c r="O17"/>
    </row>
    <row r="18" spans="1:15" ht="13" x14ac:dyDescent="0.3">
      <c r="A18" s="2" t="s">
        <v>26</v>
      </c>
      <c r="B18" s="10"/>
      <c r="C18" s="10"/>
      <c r="D18" s="15" t="s">
        <v>24</v>
      </c>
      <c r="E18" s="11" t="s">
        <v>24</v>
      </c>
      <c r="F18" s="10"/>
      <c r="G18" s="15">
        <v>1</v>
      </c>
      <c r="H18" s="15" t="s">
        <v>24</v>
      </c>
      <c r="I18" s="15">
        <v>3</v>
      </c>
      <c r="J18" s="11">
        <f>SUM(G18:I18)</f>
        <v>4</v>
      </c>
      <c r="K18" s="11" t="s">
        <v>24</v>
      </c>
      <c r="L18" s="23"/>
      <c r="M18" s="12"/>
      <c r="N18" s="11">
        <f>SUM(E18,J18,K18,L18,M18)</f>
        <v>4</v>
      </c>
      <c r="O18"/>
    </row>
    <row r="19" spans="1:15" ht="13" x14ac:dyDescent="0.3">
      <c r="A19" s="2" t="s">
        <v>27</v>
      </c>
      <c r="B19" s="10"/>
      <c r="C19" s="10"/>
      <c r="D19" s="15">
        <f>SUM(D14,D16,D18)</f>
        <v>48</v>
      </c>
      <c r="E19" s="24">
        <f>SUM(E14,E16,E18)</f>
        <v>48</v>
      </c>
      <c r="F19" s="10"/>
      <c r="G19" s="15">
        <f>SUM(G14,G16,G18)</f>
        <v>79</v>
      </c>
      <c r="H19" s="15" t="s">
        <v>24</v>
      </c>
      <c r="I19" s="15">
        <f>SUM(I14,I16,I18)</f>
        <v>74</v>
      </c>
      <c r="J19" s="24">
        <f>SUM(J14,J16,J18)</f>
        <v>153</v>
      </c>
      <c r="K19" s="24">
        <f>SUM(K14,K16,K18)</f>
        <v>100</v>
      </c>
      <c r="L19" s="24">
        <f>SUM(L14,L16,L18)</f>
        <v>52</v>
      </c>
      <c r="M19" s="20"/>
      <c r="N19" s="24">
        <f>SUM(N14,N16,N18)</f>
        <v>353</v>
      </c>
      <c r="O19"/>
    </row>
    <row r="20" spans="1:15" ht="13" x14ac:dyDescent="0.3">
      <c r="A20" s="2" t="s">
        <v>22</v>
      </c>
      <c r="B20" s="18"/>
      <c r="C20" s="18"/>
      <c r="D20" s="18"/>
      <c r="E20" s="19">
        <f>SUM(E19/E3*1000000)</f>
        <v>8.4359665324117739</v>
      </c>
      <c r="F20" s="18"/>
      <c r="G20" s="18"/>
      <c r="H20" s="18"/>
      <c r="I20" s="18"/>
      <c r="J20" s="19">
        <f>SUM(J19/J3*1000000)</f>
        <v>16.080877776289977</v>
      </c>
      <c r="K20" s="19">
        <f>SUM(K19/K3*1000000)</f>
        <v>20.056680178183548</v>
      </c>
      <c r="L20" s="19">
        <f>SUM(L19/L3*1000000)</f>
        <v>9.5851545126907443</v>
      </c>
      <c r="M20" s="19"/>
      <c r="N20" s="19">
        <f>SUM(N19/N3*1000000)</f>
        <v>13.609842144337426</v>
      </c>
      <c r="O20"/>
    </row>
    <row r="21" spans="1:15" s="6" customFormat="1" ht="13" x14ac:dyDescent="0.3">
      <c r="A21" s="2" t="s">
        <v>28</v>
      </c>
      <c r="B21" s="15">
        <v>16</v>
      </c>
      <c r="C21" s="15"/>
      <c r="D21" s="15">
        <v>10</v>
      </c>
      <c r="E21" s="24">
        <f>SUM(B21,D21)</f>
        <v>26</v>
      </c>
      <c r="F21" s="15">
        <v>19</v>
      </c>
      <c r="G21" s="15">
        <v>27</v>
      </c>
      <c r="H21" s="15"/>
      <c r="I21" s="15"/>
      <c r="J21" s="24">
        <f>SUM(F21,G21,I21)</f>
        <v>46</v>
      </c>
      <c r="K21" s="24">
        <v>32</v>
      </c>
      <c r="L21" s="24">
        <v>22</v>
      </c>
      <c r="M21" s="20"/>
      <c r="N21" s="24">
        <f>SUM(E21,J21,K21,L21,M21)</f>
        <v>126</v>
      </c>
      <c r="O21" s="17"/>
    </row>
    <row r="22" spans="1:15" ht="13" x14ac:dyDescent="0.3">
      <c r="A22" s="2" t="s">
        <v>18</v>
      </c>
      <c r="B22" s="18"/>
      <c r="C22" s="18"/>
      <c r="D22" s="18"/>
      <c r="E22" s="19">
        <f>SUM(E21/E3*1000000)</f>
        <v>4.5694818717230445</v>
      </c>
      <c r="F22" s="18"/>
      <c r="G22" s="18"/>
      <c r="H22" s="18"/>
      <c r="I22" s="18"/>
      <c r="J22" s="19">
        <f>SUM(J21/J3*1000000)</f>
        <v>4.8347737105185544</v>
      </c>
      <c r="K22" s="19">
        <f>SUM(K21/K3*1000000)</f>
        <v>6.4181376570187352</v>
      </c>
      <c r="L22" s="19">
        <f>SUM(L21/L3*1000000)</f>
        <v>4.0552576784460843</v>
      </c>
      <c r="M22" s="19"/>
      <c r="N22" s="19">
        <f>SUM(N21/N3*1000000)</f>
        <v>4.8579039948626512</v>
      </c>
      <c r="O22"/>
    </row>
    <row r="23" spans="1:15" ht="13" x14ac:dyDescent="0.3">
      <c r="A23" s="2" t="s">
        <v>29</v>
      </c>
      <c r="B23" s="10"/>
      <c r="C23" s="10"/>
      <c r="D23" s="10"/>
      <c r="E23" s="11" t="s">
        <v>24</v>
      </c>
      <c r="F23" s="10"/>
      <c r="G23" s="15" t="s">
        <v>24</v>
      </c>
      <c r="H23" s="15" t="s">
        <v>24</v>
      </c>
      <c r="I23" s="15" t="s">
        <v>24</v>
      </c>
      <c r="J23" s="11">
        <f>SUM(G23:I23)</f>
        <v>0</v>
      </c>
      <c r="K23" s="11">
        <v>0</v>
      </c>
      <c r="L23" s="23"/>
      <c r="M23" s="12"/>
      <c r="N23" s="11">
        <f>SUM(E23,J23,K23,L23,M23)</f>
        <v>0</v>
      </c>
      <c r="O23"/>
    </row>
    <row r="24" spans="1:15" ht="13" x14ac:dyDescent="0.3">
      <c r="A24" s="2" t="s">
        <v>30</v>
      </c>
      <c r="B24" s="15">
        <f>SUM(B21,B23)</f>
        <v>16</v>
      </c>
      <c r="C24" s="10"/>
      <c r="D24" s="15">
        <f>SUM(D21,D23)</f>
        <v>10</v>
      </c>
      <c r="E24" s="24">
        <f>SUM(E21,E23)</f>
        <v>26</v>
      </c>
      <c r="F24" s="25">
        <f>SUM(F21,F23)</f>
        <v>19</v>
      </c>
      <c r="G24" s="25">
        <f>SUM(G21,G23)</f>
        <v>27</v>
      </c>
      <c r="H24" s="15" t="s">
        <v>24</v>
      </c>
      <c r="I24" s="15"/>
      <c r="J24" s="24">
        <f>SUM(,J21,J23)</f>
        <v>46</v>
      </c>
      <c r="K24" s="24">
        <f>SUM(K21,K23)</f>
        <v>32</v>
      </c>
      <c r="L24" s="24">
        <f>SUM(L21,L23)</f>
        <v>22</v>
      </c>
      <c r="M24" s="20"/>
      <c r="N24" s="24">
        <f>SUM(N21,N23)</f>
        <v>126</v>
      </c>
      <c r="O24"/>
    </row>
    <row r="25" spans="1:15" ht="13" x14ac:dyDescent="0.3">
      <c r="A25" s="2" t="s">
        <v>18</v>
      </c>
      <c r="B25" s="18"/>
      <c r="C25" s="18"/>
      <c r="D25" s="18"/>
      <c r="E25" s="19">
        <f>SUM(E24/E3*1000000)</f>
        <v>4.5694818717230445</v>
      </c>
      <c r="F25" s="18"/>
      <c r="G25" s="18"/>
      <c r="H25" s="18"/>
      <c r="I25" s="18"/>
      <c r="J25" s="19">
        <f>SUM(J24/J3*1000000)</f>
        <v>4.8347737105185544</v>
      </c>
      <c r="K25" s="19">
        <f>SUM(K24/K3*1000000)</f>
        <v>6.4181376570187352</v>
      </c>
      <c r="L25" s="19">
        <f>SUM(L24/L3*1000000)</f>
        <v>4.0552576784460843</v>
      </c>
      <c r="M25" s="19"/>
      <c r="N25" s="19">
        <f>SUM(N24/N3*1000000)</f>
        <v>4.8579039948626512</v>
      </c>
      <c r="O25"/>
    </row>
    <row r="26" spans="1:15" s="6" customFormat="1" ht="13" x14ac:dyDescent="0.3">
      <c r="A26" s="2" t="s">
        <v>31</v>
      </c>
      <c r="B26" s="15"/>
      <c r="C26" s="15"/>
      <c r="D26" s="15">
        <v>0</v>
      </c>
      <c r="E26" s="11">
        <f>SUM(D26)</f>
        <v>0</v>
      </c>
      <c r="F26" s="15">
        <v>0</v>
      </c>
      <c r="G26" s="15">
        <v>1</v>
      </c>
      <c r="H26" s="15"/>
      <c r="I26" s="15"/>
      <c r="J26" s="11">
        <f>SUM(F26:I26)</f>
        <v>1</v>
      </c>
      <c r="K26" s="11">
        <v>0</v>
      </c>
      <c r="L26" s="11">
        <v>1</v>
      </c>
      <c r="M26" s="20"/>
      <c r="N26" s="11">
        <f>SUM(E26,J26,K26,L26,M26)</f>
        <v>2</v>
      </c>
      <c r="O26" s="17"/>
    </row>
    <row r="27" spans="1:15" ht="13" x14ac:dyDescent="0.3">
      <c r="A27" s="2" t="s">
        <v>18</v>
      </c>
      <c r="B27" s="18"/>
      <c r="C27" s="18"/>
      <c r="D27" s="18"/>
      <c r="E27" s="19">
        <f>SUM(E26/E3*1000000)</f>
        <v>0</v>
      </c>
      <c r="F27" s="18"/>
      <c r="G27" s="18"/>
      <c r="H27" s="18"/>
      <c r="I27" s="18"/>
      <c r="J27" s="19">
        <f>SUM(J26/J3*1000000)</f>
        <v>0.10510377631562075</v>
      </c>
      <c r="K27" s="19">
        <f>SUM(K26/K3*1000000)</f>
        <v>0</v>
      </c>
      <c r="L27" s="19">
        <f>SUM(L26/L3*1000000)</f>
        <v>0.18432989447482201</v>
      </c>
      <c r="M27" s="19"/>
      <c r="N27" s="19">
        <f>SUM(N26/N3*1000000)</f>
        <v>7.7109587220042075E-2</v>
      </c>
      <c r="O27"/>
    </row>
    <row r="28" spans="1:15" s="6" customFormat="1" ht="13" x14ac:dyDescent="0.3">
      <c r="A28" s="2" t="s">
        <v>32</v>
      </c>
      <c r="B28" s="15"/>
      <c r="C28" s="15"/>
      <c r="D28" s="15">
        <v>27</v>
      </c>
      <c r="E28" s="11">
        <f>SUM(D28)</f>
        <v>27</v>
      </c>
      <c r="F28" s="15">
        <v>15</v>
      </c>
      <c r="G28" s="15">
        <v>32</v>
      </c>
      <c r="H28" s="15"/>
      <c r="I28" s="15"/>
      <c r="J28" s="11">
        <f>SUM(F28:I28)</f>
        <v>47</v>
      </c>
      <c r="K28" s="11">
        <v>26</v>
      </c>
      <c r="L28" s="11">
        <v>26</v>
      </c>
      <c r="M28" s="20"/>
      <c r="N28" s="11">
        <f>SUM(E28,J28,K28,L28,M28)</f>
        <v>126</v>
      </c>
      <c r="O28" s="17"/>
    </row>
    <row r="29" spans="1:15" ht="13" x14ac:dyDescent="0.3">
      <c r="A29" s="2" t="s">
        <v>18</v>
      </c>
      <c r="B29" s="21"/>
      <c r="C29" s="21"/>
      <c r="D29" s="21"/>
      <c r="E29" s="19">
        <f>SUM(E28/E3*1000000)</f>
        <v>4.7452311744816225</v>
      </c>
      <c r="F29" s="21"/>
      <c r="G29" s="21"/>
      <c r="H29" s="21"/>
      <c r="I29" s="21"/>
      <c r="J29" s="19">
        <f>SUM(J28/J3*1000000)</f>
        <v>4.9398774868341757</v>
      </c>
      <c r="K29" s="19">
        <f>SUM(K28/K3*1000000)</f>
        <v>5.2147368463277228</v>
      </c>
      <c r="L29" s="19">
        <f>SUM(L28/L3*1000000)</f>
        <v>4.7925772563453721</v>
      </c>
      <c r="M29" s="22"/>
      <c r="N29" s="19">
        <f>SUM(N28/N3*1000000)</f>
        <v>4.8579039948626512</v>
      </c>
      <c r="O29"/>
    </row>
    <row r="30" spans="1:15" s="6" customFormat="1" ht="13" x14ac:dyDescent="0.3">
      <c r="A30" s="2" t="s">
        <v>33</v>
      </c>
      <c r="B30" s="15"/>
      <c r="C30" s="15"/>
      <c r="D30" s="15">
        <v>3</v>
      </c>
      <c r="E30" s="11">
        <f>SUM(D30)</f>
        <v>3</v>
      </c>
      <c r="F30" s="15">
        <v>0</v>
      </c>
      <c r="G30" s="15">
        <v>12</v>
      </c>
      <c r="H30" s="15"/>
      <c r="I30" s="15"/>
      <c r="J30" s="11">
        <f>SUM(F30:I30)</f>
        <v>12</v>
      </c>
      <c r="K30" s="11">
        <v>2</v>
      </c>
      <c r="L30" s="11">
        <v>0</v>
      </c>
      <c r="M30" s="20"/>
      <c r="N30" s="11">
        <f>SUM(E30,J30,K30,L30,M30)</f>
        <v>17</v>
      </c>
      <c r="O30" s="17"/>
    </row>
    <row r="31" spans="1:15" ht="13" x14ac:dyDescent="0.3">
      <c r="A31" s="2" t="s">
        <v>18</v>
      </c>
      <c r="B31" s="18"/>
      <c r="C31" s="18"/>
      <c r="D31" s="18"/>
      <c r="E31" s="19">
        <f>SUM(E30/E3*1000000)</f>
        <v>0.52724790827573587</v>
      </c>
      <c r="F31" s="18"/>
      <c r="G31" s="18"/>
      <c r="H31" s="18"/>
      <c r="I31" s="18"/>
      <c r="J31" s="19">
        <f>SUM(J30/J3*1000000)</f>
        <v>1.261245315787449</v>
      </c>
      <c r="K31" s="19">
        <f>SUM(K30/K3*1000000)</f>
        <v>0.40113360356367095</v>
      </c>
      <c r="L31" s="19">
        <f>SUM(L30/L3*1000000)</f>
        <v>0</v>
      </c>
      <c r="M31" s="19"/>
      <c r="N31" s="19">
        <f>SUM(N30/N3*1000000)</f>
        <v>0.65543149137035761</v>
      </c>
      <c r="O31"/>
    </row>
    <row r="32" spans="1:15" ht="13" x14ac:dyDescent="0.3">
      <c r="A32" s="2" t="s">
        <v>34</v>
      </c>
      <c r="B32" s="10"/>
      <c r="C32" s="10"/>
      <c r="D32" s="15">
        <f>SUM(D26,D28,D30)</f>
        <v>30</v>
      </c>
      <c r="E32" s="16">
        <f>SUM(E26,E28,E30)</f>
        <v>30</v>
      </c>
      <c r="F32" s="15">
        <f>SUM(F26,F28,F30)</f>
        <v>15</v>
      </c>
      <c r="G32" s="15">
        <f>SUM(G26,G28,G30)</f>
        <v>45</v>
      </c>
      <c r="H32" s="10"/>
      <c r="I32" s="10"/>
      <c r="J32" s="16">
        <f>SUM(J26,J28,J30)</f>
        <v>60</v>
      </c>
      <c r="K32" s="16">
        <f>SUM(K26,K28,K30)</f>
        <v>28</v>
      </c>
      <c r="L32" s="16">
        <f>SUM(L26,L28,L30)</f>
        <v>27</v>
      </c>
      <c r="M32" s="20"/>
      <c r="N32" s="16">
        <f>SUM(N26,N28,N30)</f>
        <v>145</v>
      </c>
      <c r="O32"/>
    </row>
    <row r="33" spans="1:15" ht="13" x14ac:dyDescent="0.3">
      <c r="A33" s="2" t="s">
        <v>22</v>
      </c>
      <c r="B33" s="18"/>
      <c r="C33" s="18"/>
      <c r="D33" s="18"/>
      <c r="E33" s="19">
        <f>SUM(E32/E3*1000000)</f>
        <v>5.2724790827573589</v>
      </c>
      <c r="F33" s="18"/>
      <c r="G33" s="18"/>
      <c r="H33" s="18"/>
      <c r="I33" s="18"/>
      <c r="J33" s="19">
        <f>SUM(J32/J3*1000000)</f>
        <v>6.3062265789372445</v>
      </c>
      <c r="K33" s="19">
        <f>SUM(K32/K3*1000000)</f>
        <v>5.6158704498913936</v>
      </c>
      <c r="L33" s="19">
        <f>SUM(L32/L3*1000000)</f>
        <v>4.9769071508201943</v>
      </c>
      <c r="M33" s="19"/>
      <c r="N33" s="19">
        <f>SUM(N32/N3*1000000)</f>
        <v>5.5904450734530498</v>
      </c>
      <c r="O33"/>
    </row>
    <row r="34" spans="1:15" s="6" customFormat="1" ht="13" x14ac:dyDescent="0.3">
      <c r="A34" s="2" t="s">
        <v>35</v>
      </c>
      <c r="B34" s="15"/>
      <c r="C34" s="15"/>
      <c r="D34" s="15"/>
      <c r="E34" s="20"/>
      <c r="F34" s="15"/>
      <c r="G34" s="15">
        <v>9</v>
      </c>
      <c r="H34" s="15">
        <v>16</v>
      </c>
      <c r="I34" s="15">
        <v>3</v>
      </c>
      <c r="J34" s="20">
        <f>SUM(F34:I34)</f>
        <v>28</v>
      </c>
      <c r="K34" s="20">
        <v>28</v>
      </c>
      <c r="L34" s="20">
        <v>8</v>
      </c>
      <c r="M34" s="20"/>
      <c r="N34" s="20">
        <f>SUM(E34,J34,K34,L34,M34)</f>
        <v>64</v>
      </c>
      <c r="O34" s="17"/>
    </row>
    <row r="35" spans="1:15" ht="13" x14ac:dyDescent="0.3">
      <c r="A35" s="2" t="s">
        <v>18</v>
      </c>
      <c r="B35" s="21"/>
      <c r="C35" s="21"/>
      <c r="D35" s="21"/>
      <c r="E35" s="22"/>
      <c r="F35" s="21"/>
      <c r="G35" s="21"/>
      <c r="H35" s="21"/>
      <c r="I35" s="21"/>
      <c r="J35" s="19">
        <f>SUM(J34/J3*1000000)</f>
        <v>2.9429057368373814</v>
      </c>
      <c r="K35" s="19">
        <f>SUM(K34/K3*1000000)</f>
        <v>5.6158704498913936</v>
      </c>
      <c r="L35" s="22"/>
      <c r="M35" s="22"/>
      <c r="N35" s="19">
        <f>SUM(N34/N3*1000000)</f>
        <v>2.4675067910413464</v>
      </c>
      <c r="O35"/>
    </row>
    <row r="36" spans="1:15" ht="13" x14ac:dyDescent="0.3">
      <c r="A36" s="2" t="s">
        <v>36</v>
      </c>
      <c r="B36" s="10"/>
      <c r="C36" s="10"/>
      <c r="D36" s="10"/>
      <c r="E36" s="12" t="s">
        <v>24</v>
      </c>
      <c r="F36" s="10"/>
      <c r="G36" s="15">
        <v>0</v>
      </c>
      <c r="H36" s="15">
        <v>3</v>
      </c>
      <c r="I36" s="15">
        <v>2</v>
      </c>
      <c r="J36" s="20">
        <f>SUM(F36:I36)</f>
        <v>5</v>
      </c>
      <c r="K36" s="26">
        <v>8</v>
      </c>
      <c r="L36" s="26">
        <v>1</v>
      </c>
      <c r="M36" s="22"/>
      <c r="N36" s="20">
        <f>SUM(E36,J36,K36,L36,M36)</f>
        <v>14</v>
      </c>
      <c r="O36"/>
    </row>
    <row r="37" spans="1:15" ht="13" x14ac:dyDescent="0.3">
      <c r="A37" s="2" t="s">
        <v>22</v>
      </c>
      <c r="B37" s="21"/>
      <c r="C37" s="21"/>
      <c r="D37" s="21"/>
      <c r="E37" s="22"/>
      <c r="F37" s="21"/>
      <c r="G37" s="21"/>
      <c r="H37" s="21"/>
      <c r="I37" s="21"/>
      <c r="J37" s="19">
        <f>SUM(J36/J3*1000000)</f>
        <v>0.52551888157810378</v>
      </c>
      <c r="K37" s="19">
        <f>SUM(K36/K3*1000000)</f>
        <v>1.6045344142546838</v>
      </c>
      <c r="L37" s="19">
        <f>SUM(L36/L3*1000000)</f>
        <v>0.18432989447482201</v>
      </c>
      <c r="M37" s="22"/>
      <c r="N37" s="19">
        <f>SUM(N36/N3*1000000)</f>
        <v>0.53976711054029447</v>
      </c>
      <c r="O37"/>
    </row>
    <row r="38" spans="1:15" ht="13" x14ac:dyDescent="0.3">
      <c r="A38" s="6" t="s">
        <v>37</v>
      </c>
      <c r="B38" s="10"/>
      <c r="C38" s="10"/>
      <c r="D38" s="10"/>
      <c r="E38" s="12"/>
      <c r="F38" s="10"/>
      <c r="G38" s="15">
        <v>2</v>
      </c>
      <c r="H38" s="10"/>
      <c r="I38" s="10" t="s">
        <v>24</v>
      </c>
      <c r="J38" s="20">
        <f>SUM(F38:I38)</f>
        <v>2</v>
      </c>
      <c r="K38" s="12"/>
      <c r="L38" s="20">
        <v>2</v>
      </c>
      <c r="M38" s="12"/>
      <c r="N38" s="20">
        <f>SUM(E38,J38,K38,L38,M38)</f>
        <v>4</v>
      </c>
      <c r="O38"/>
    </row>
    <row r="39" spans="1:15" ht="13" x14ac:dyDescent="0.3">
      <c r="A39" s="2" t="s">
        <v>22</v>
      </c>
      <c r="B39" s="18"/>
      <c r="C39" s="18"/>
      <c r="D39" s="18"/>
      <c r="E39" s="19"/>
      <c r="F39" s="18"/>
      <c r="G39" s="18"/>
      <c r="H39" s="18"/>
      <c r="I39" s="18"/>
      <c r="J39" s="19">
        <f>SUM(J38/J3*1000000)</f>
        <v>0.2102075526312415</v>
      </c>
      <c r="K39" s="19" t="s">
        <v>24</v>
      </c>
      <c r="L39" s="19"/>
      <c r="M39" s="19" t="s">
        <v>24</v>
      </c>
      <c r="N39" s="19"/>
      <c r="O39" s="19" t="s">
        <v>24</v>
      </c>
    </row>
    <row r="40" spans="1:15" x14ac:dyDescent="0.25">
      <c r="A40" s="27" t="s">
        <v>38</v>
      </c>
      <c r="B40" s="28"/>
      <c r="C40" s="28"/>
      <c r="D40" s="28"/>
      <c r="E40" s="28"/>
    </row>
    <row r="41" spans="1:15" s="29" customFormat="1" ht="13" x14ac:dyDescent="0.3">
      <c r="A41" s="27" t="s">
        <v>39</v>
      </c>
      <c r="B41" s="27"/>
      <c r="C41" s="27"/>
      <c r="D41" s="27"/>
      <c r="E41" s="27"/>
    </row>
    <row r="42" spans="1:15" x14ac:dyDescent="0.25">
      <c r="A42" s="27" t="s">
        <v>40</v>
      </c>
      <c r="B42" s="30"/>
      <c r="C42" s="30"/>
      <c r="D42" s="30"/>
      <c r="E42" s="30"/>
    </row>
    <row r="43" spans="1:15" x14ac:dyDescent="0.25">
      <c r="A43" s="27" t="s">
        <v>41</v>
      </c>
      <c r="B43" s="30"/>
      <c r="C43" s="30"/>
      <c r="D43" s="30"/>
      <c r="E43" s="30"/>
    </row>
    <row r="44" spans="1:15" x14ac:dyDescent="0.25">
      <c r="A44" s="27" t="s">
        <v>42</v>
      </c>
      <c r="B44" s="30"/>
      <c r="C44" s="30"/>
      <c r="D44" s="30"/>
      <c r="E44" s="30"/>
    </row>
    <row r="45" spans="1:15" x14ac:dyDescent="0.25">
      <c r="A45" s="27" t="s">
        <v>43</v>
      </c>
      <c r="B45" s="30"/>
      <c r="C45" s="30"/>
      <c r="D45" s="30"/>
      <c r="E45" s="30"/>
    </row>
    <row r="47" spans="1:15" x14ac:dyDescent="0.25">
      <c r="A47" s="31"/>
      <c r="B47" s="32"/>
      <c r="C47" s="32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8"/>
  <sheetViews>
    <sheetView workbookViewId="0">
      <selection activeCell="B4" activeCellId="1" sqref="A5:IV5 B4"/>
    </sheetView>
  </sheetViews>
  <sheetFormatPr defaultColWidth="9" defaultRowHeight="12.5" x14ac:dyDescent="0.25"/>
  <cols>
    <col min="1" max="1" width="23.26953125" customWidth="1"/>
    <col min="2" max="2" width="6.7265625" customWidth="1"/>
    <col min="3" max="3" width="7.1796875" customWidth="1"/>
    <col min="4" max="4" width="9.7265625" customWidth="1"/>
    <col min="6" max="6" width="7" customWidth="1"/>
    <col min="8" max="8" width="8" customWidth="1"/>
    <col min="9" max="9" width="10" customWidth="1"/>
    <col min="12" max="12" width="8" customWidth="1"/>
    <col min="13" max="13" width="8.453125" customWidth="1"/>
    <col min="14" max="14" width="13.26953125" customWidth="1"/>
    <col min="15" max="15" width="10.1796875" customWidth="1"/>
  </cols>
  <sheetData>
    <row r="1" spans="1:14" s="33" customFormat="1" ht="13" x14ac:dyDescent="0.3">
      <c r="A1" s="33" t="s">
        <v>44</v>
      </c>
    </row>
    <row r="2" spans="1:14" s="33" customFormat="1" ht="13" x14ac:dyDescent="0.3">
      <c r="A2" s="34"/>
    </row>
    <row r="3" spans="1:14" s="17" customFormat="1" ht="13" x14ac:dyDescent="0.3">
      <c r="A3" s="33"/>
      <c r="B3" s="35" t="s">
        <v>1</v>
      </c>
      <c r="C3" s="35" t="s">
        <v>2</v>
      </c>
      <c r="D3" s="35" t="s">
        <v>3</v>
      </c>
      <c r="E3" s="26" t="s">
        <v>4</v>
      </c>
      <c r="F3" s="35" t="s">
        <v>5</v>
      </c>
      <c r="G3" s="35" t="s">
        <v>6</v>
      </c>
      <c r="H3" s="35" t="s">
        <v>7</v>
      </c>
      <c r="I3" s="35" t="s">
        <v>8</v>
      </c>
      <c r="J3" s="26" t="s">
        <v>9</v>
      </c>
      <c r="K3" s="26" t="s">
        <v>10</v>
      </c>
      <c r="L3" s="26" t="s">
        <v>11</v>
      </c>
      <c r="M3" s="26" t="s">
        <v>12</v>
      </c>
      <c r="N3" s="36" t="s">
        <v>13</v>
      </c>
    </row>
    <row r="4" spans="1:14" ht="13" x14ac:dyDescent="0.3">
      <c r="A4" s="33" t="s">
        <v>14</v>
      </c>
      <c r="B4" s="10"/>
      <c r="C4" s="10"/>
      <c r="D4" s="10"/>
      <c r="E4" s="12">
        <v>5566856</v>
      </c>
      <c r="F4" s="10"/>
      <c r="G4" s="10"/>
      <c r="H4" s="10"/>
      <c r="I4" s="10"/>
      <c r="J4" s="12">
        <v>9446812</v>
      </c>
      <c r="K4" s="13">
        <v>4952982</v>
      </c>
      <c r="L4" s="13">
        <v>5385633</v>
      </c>
      <c r="M4" s="13">
        <v>318452</v>
      </c>
      <c r="N4" s="12">
        <f>SUM(E4+J4+K4+L4+M4)</f>
        <v>25670735</v>
      </c>
    </row>
    <row r="5" spans="1:14" ht="13" x14ac:dyDescent="0.3">
      <c r="A5" s="33" t="s">
        <v>15</v>
      </c>
      <c r="B5" s="10">
        <v>24</v>
      </c>
      <c r="C5" s="10">
        <v>16</v>
      </c>
      <c r="D5" s="10">
        <v>36</v>
      </c>
      <c r="E5" s="11">
        <f>SUM(B5:D5)</f>
        <v>76</v>
      </c>
      <c r="F5" s="10">
        <v>23</v>
      </c>
      <c r="G5" s="10">
        <v>63</v>
      </c>
      <c r="H5" s="10">
        <v>38</v>
      </c>
      <c r="I5" s="10">
        <v>33</v>
      </c>
      <c r="J5" s="12">
        <f>SUM(F5:I5)</f>
        <v>157</v>
      </c>
      <c r="K5" s="13">
        <v>129</v>
      </c>
      <c r="L5" s="13">
        <v>98</v>
      </c>
      <c r="M5" s="13">
        <v>2</v>
      </c>
      <c r="N5" s="12">
        <f>SUM(E5,J5,K5,L5,M5)</f>
        <v>462</v>
      </c>
    </row>
    <row r="6" spans="1:14" ht="13" x14ac:dyDescent="0.3">
      <c r="A6" s="33" t="s">
        <v>16</v>
      </c>
      <c r="B6" s="14">
        <v>23</v>
      </c>
      <c r="C6" s="14">
        <v>15</v>
      </c>
      <c r="D6" s="14">
        <v>35</v>
      </c>
      <c r="E6" s="11">
        <f>SUM(B6:D6)</f>
        <v>73</v>
      </c>
      <c r="F6" s="14">
        <v>21</v>
      </c>
      <c r="G6" s="14">
        <v>59</v>
      </c>
      <c r="H6" s="14">
        <v>37</v>
      </c>
      <c r="I6" s="14">
        <v>29</v>
      </c>
      <c r="J6" s="12">
        <f>SUM(F6:I6)</f>
        <v>146</v>
      </c>
      <c r="K6" s="13">
        <v>127</v>
      </c>
      <c r="L6" s="13">
        <v>93</v>
      </c>
      <c r="M6" s="13">
        <v>2</v>
      </c>
      <c r="N6" s="12">
        <f>SUM(E6,J6,K6,L6,M6)</f>
        <v>441</v>
      </c>
    </row>
    <row r="7" spans="1:14" s="17" customFormat="1" ht="13" x14ac:dyDescent="0.3">
      <c r="A7" s="33" t="s">
        <v>17</v>
      </c>
      <c r="B7" s="15">
        <v>22</v>
      </c>
      <c r="C7" s="15">
        <v>15</v>
      </c>
      <c r="D7" s="15">
        <v>35</v>
      </c>
      <c r="E7" s="11">
        <f>SUM(B7:D7)</f>
        <v>72</v>
      </c>
      <c r="F7" s="15">
        <v>21</v>
      </c>
      <c r="G7" s="15">
        <v>57</v>
      </c>
      <c r="H7" s="15">
        <v>36</v>
      </c>
      <c r="I7" s="15">
        <v>29</v>
      </c>
      <c r="J7" s="16">
        <f>SUM(F7:I7)</f>
        <v>143</v>
      </c>
      <c r="K7" s="16">
        <v>127</v>
      </c>
      <c r="L7" s="16">
        <v>92</v>
      </c>
      <c r="M7" s="16">
        <v>2</v>
      </c>
      <c r="N7" s="16">
        <f>SUM(E7,J7,K7,L7,M7)</f>
        <v>436</v>
      </c>
    </row>
    <row r="8" spans="1:14" ht="13" x14ac:dyDescent="0.3">
      <c r="A8" s="33" t="s">
        <v>18</v>
      </c>
      <c r="B8" s="18"/>
      <c r="C8" s="18"/>
      <c r="D8" s="18"/>
      <c r="E8" s="19">
        <f>SUM(E7/E4*1000000)</f>
        <v>12.933691836110006</v>
      </c>
      <c r="F8" s="18"/>
      <c r="G8" s="18"/>
      <c r="H8" s="18"/>
      <c r="I8" s="18"/>
      <c r="J8" s="19">
        <f>SUM(J7/J4*1000000)</f>
        <v>15.13738179610222</v>
      </c>
      <c r="K8" s="19">
        <f>SUM(K7/K4*1000000)</f>
        <v>25.641118824982605</v>
      </c>
      <c r="L8" s="19">
        <f>SUM(L7/L4*1000000)</f>
        <v>17.082485939907155</v>
      </c>
      <c r="M8" s="19">
        <f>SUM(M7/M4*1000000)</f>
        <v>6.2803813447552539</v>
      </c>
      <c r="N8" s="19">
        <f>SUM(N7/N4*1000000)</f>
        <v>16.984320861868586</v>
      </c>
    </row>
    <row r="9" spans="1:14" s="17" customFormat="1" ht="13" x14ac:dyDescent="0.3">
      <c r="A9" s="33" t="s">
        <v>19</v>
      </c>
      <c r="B9" s="15">
        <v>40</v>
      </c>
      <c r="C9" s="15">
        <v>25</v>
      </c>
      <c r="D9" s="15">
        <v>70</v>
      </c>
      <c r="E9" s="11">
        <f>SUM(B9:D9)</f>
        <v>135</v>
      </c>
      <c r="F9" s="15">
        <v>32</v>
      </c>
      <c r="G9" s="15">
        <v>93</v>
      </c>
      <c r="H9" s="15">
        <v>59</v>
      </c>
      <c r="I9" s="15">
        <v>67</v>
      </c>
      <c r="J9" s="11">
        <f>SUM(F9:I9)</f>
        <v>251</v>
      </c>
      <c r="K9" s="11">
        <v>229</v>
      </c>
      <c r="L9" s="11">
        <v>164</v>
      </c>
      <c r="M9" s="20"/>
      <c r="N9" s="11">
        <f>SUM(E9,J9,K9,L9,M9)</f>
        <v>779</v>
      </c>
    </row>
    <row r="10" spans="1:14" ht="13" x14ac:dyDescent="0.3">
      <c r="A10" s="33" t="s">
        <v>18</v>
      </c>
      <c r="B10" s="18"/>
      <c r="C10" s="18"/>
      <c r="D10" s="18"/>
      <c r="E10" s="19">
        <f>SUM(E9/E4*1000000)</f>
        <v>24.250672192706261</v>
      </c>
      <c r="F10" s="18"/>
      <c r="G10" s="18"/>
      <c r="H10" s="18"/>
      <c r="I10" s="18"/>
      <c r="J10" s="19">
        <f>SUM(J9/J4*1000000)</f>
        <v>26.569810005745854</v>
      </c>
      <c r="K10" s="19">
        <f>SUM(K9/K4*1000000)</f>
        <v>46.234773314338717</v>
      </c>
      <c r="L10" s="19">
        <f>SUM(L9/L4*1000000)</f>
        <v>30.451387979834497</v>
      </c>
      <c r="M10" s="19"/>
      <c r="N10" s="19">
        <f>SUM(N9/N4*1000000)</f>
        <v>30.34583933806336</v>
      </c>
    </row>
    <row r="11" spans="1:14" s="17" customFormat="1" ht="13" x14ac:dyDescent="0.3">
      <c r="A11" s="33" t="s">
        <v>20</v>
      </c>
      <c r="B11" s="15">
        <v>31</v>
      </c>
      <c r="C11" s="15">
        <v>37</v>
      </c>
      <c r="D11" s="15">
        <v>32</v>
      </c>
      <c r="E11" s="11">
        <f>SUM(B11:D11)</f>
        <v>100</v>
      </c>
      <c r="F11" s="15">
        <v>28</v>
      </c>
      <c r="G11" s="15">
        <v>66</v>
      </c>
      <c r="H11" s="15">
        <v>47</v>
      </c>
      <c r="I11" s="15">
        <v>43</v>
      </c>
      <c r="J11" s="11">
        <f>SUM(F11:I11)</f>
        <v>184</v>
      </c>
      <c r="K11" s="11">
        <v>73</v>
      </c>
      <c r="L11" s="11">
        <v>13</v>
      </c>
      <c r="M11" s="11">
        <v>11</v>
      </c>
      <c r="N11" s="11">
        <f>SUM(E11,J11,K11,L11,M11)</f>
        <v>381</v>
      </c>
    </row>
    <row r="12" spans="1:14" ht="13" x14ac:dyDescent="0.3">
      <c r="A12" s="33" t="s">
        <v>18</v>
      </c>
      <c r="B12" s="18"/>
      <c r="C12" s="18"/>
      <c r="D12" s="18"/>
      <c r="E12" s="19">
        <f>SUM(E11/E4*1000000)</f>
        <v>17.963460883486118</v>
      </c>
      <c r="F12" s="18"/>
      <c r="G12" s="18"/>
      <c r="H12" s="18"/>
      <c r="I12" s="18"/>
      <c r="J12" s="19">
        <f>SUM(J11/J4*1000000)</f>
        <v>19.477470283096565</v>
      </c>
      <c r="K12" s="19">
        <f>SUM(K11/K4*1000000)</f>
        <v>14.738595860029372</v>
      </c>
      <c r="L12" s="19">
        <f>SUM(L11/L4*1000000)</f>
        <v>2.4138295349868808</v>
      </c>
      <c r="M12" s="19">
        <f>SUM(M11/M4*1000000)</f>
        <v>34.542097396153892</v>
      </c>
      <c r="N12" s="19">
        <f>SUM(N11/N4*1000000)</f>
        <v>14.841803321953968</v>
      </c>
    </row>
    <row r="13" spans="1:14" ht="13" x14ac:dyDescent="0.3">
      <c r="A13" s="33" t="s">
        <v>21</v>
      </c>
      <c r="B13" s="15">
        <f t="shared" ref="B13:N13" si="0">SUM(B9,B11)</f>
        <v>71</v>
      </c>
      <c r="C13" s="15">
        <f t="shared" si="0"/>
        <v>62</v>
      </c>
      <c r="D13" s="15">
        <f t="shared" si="0"/>
        <v>102</v>
      </c>
      <c r="E13" s="16">
        <f t="shared" si="0"/>
        <v>235</v>
      </c>
      <c r="F13" s="15">
        <f t="shared" si="0"/>
        <v>60</v>
      </c>
      <c r="G13" s="15">
        <f t="shared" si="0"/>
        <v>159</v>
      </c>
      <c r="H13" s="15">
        <f t="shared" si="0"/>
        <v>106</v>
      </c>
      <c r="I13" s="15">
        <f t="shared" si="0"/>
        <v>110</v>
      </c>
      <c r="J13" s="16">
        <f t="shared" si="0"/>
        <v>435</v>
      </c>
      <c r="K13" s="16">
        <f t="shared" si="0"/>
        <v>302</v>
      </c>
      <c r="L13" s="16">
        <f t="shared" si="0"/>
        <v>177</v>
      </c>
      <c r="M13" s="16">
        <f t="shared" si="0"/>
        <v>11</v>
      </c>
      <c r="N13" s="16">
        <f t="shared" si="0"/>
        <v>1160</v>
      </c>
    </row>
    <row r="14" spans="1:14" ht="13" x14ac:dyDescent="0.3">
      <c r="A14" s="33" t="s">
        <v>22</v>
      </c>
      <c r="B14" s="18"/>
      <c r="C14" s="18"/>
      <c r="D14" s="18"/>
      <c r="E14" s="19">
        <f>SUM(E13/E4*1000000)</f>
        <v>42.214133076192375</v>
      </c>
      <c r="F14" s="18"/>
      <c r="G14" s="18"/>
      <c r="H14" s="18"/>
      <c r="I14" s="18"/>
      <c r="J14" s="19">
        <f>SUM(J13/J4*1000000)</f>
        <v>46.047280288842416</v>
      </c>
      <c r="K14" s="19">
        <f>SUM(K13/K4*1000000)</f>
        <v>60.973369174368088</v>
      </c>
      <c r="L14" s="19">
        <f>SUM(L13/L4*1000000)</f>
        <v>32.865217514821381</v>
      </c>
      <c r="M14" s="19">
        <f>SUM(M13/M4*1000000)</f>
        <v>34.542097396153892</v>
      </c>
      <c r="N14" s="19">
        <f>SUM(N13/N4*1000000)</f>
        <v>45.187642660017332</v>
      </c>
    </row>
    <row r="15" spans="1:14" s="17" customFormat="1" ht="13" x14ac:dyDescent="0.3">
      <c r="A15" s="33" t="s">
        <v>23</v>
      </c>
      <c r="B15" s="15"/>
      <c r="C15" s="15"/>
      <c r="D15" s="15">
        <v>51</v>
      </c>
      <c r="E15" s="11">
        <f>SUM(D15)</f>
        <v>51</v>
      </c>
      <c r="F15" s="15"/>
      <c r="G15" s="15">
        <v>78</v>
      </c>
      <c r="H15" s="15" t="s">
        <v>24</v>
      </c>
      <c r="I15" s="15">
        <v>71</v>
      </c>
      <c r="J15" s="11">
        <f>SUM(G15:I15)</f>
        <v>149</v>
      </c>
      <c r="K15" s="11">
        <v>89</v>
      </c>
      <c r="L15" s="11">
        <v>56</v>
      </c>
      <c r="M15" s="20"/>
      <c r="N15" s="11">
        <f>SUM(E15,J15,K15,L15,M15)</f>
        <v>345</v>
      </c>
    </row>
    <row r="16" spans="1:14" ht="13" x14ac:dyDescent="0.3">
      <c r="A16" s="33" t="s">
        <v>18</v>
      </c>
      <c r="B16" s="18"/>
      <c r="C16" s="18"/>
      <c r="D16" s="18"/>
      <c r="E16" s="19">
        <f>SUM(E15/E4*1000000)</f>
        <v>9.1613650505779205</v>
      </c>
      <c r="F16" s="18"/>
      <c r="G16" s="18"/>
      <c r="H16" s="18"/>
      <c r="I16" s="18"/>
      <c r="J16" s="19">
        <f>SUM(J15/J4*1000000)</f>
        <v>15.772516696637977</v>
      </c>
      <c r="K16" s="19">
        <f>SUM(K15/K4*1000000)</f>
        <v>17.968973034830331</v>
      </c>
      <c r="L16" s="19">
        <f>SUM(L15/L4*1000000)</f>
        <v>10.398034919943488</v>
      </c>
      <c r="M16" s="19"/>
      <c r="N16" s="19">
        <f>SUM(N15/N4*1000000)</f>
        <v>13.439428204918947</v>
      </c>
    </row>
    <row r="17" spans="1:14" s="17" customFormat="1" ht="13" x14ac:dyDescent="0.3">
      <c r="A17" s="33" t="s">
        <v>25</v>
      </c>
      <c r="B17" s="15"/>
      <c r="C17" s="15"/>
      <c r="D17" s="15" t="s">
        <v>24</v>
      </c>
      <c r="E17" s="11" t="s">
        <v>24</v>
      </c>
      <c r="F17" s="15"/>
      <c r="G17" s="15">
        <v>4</v>
      </c>
      <c r="H17" s="15" t="s">
        <v>24</v>
      </c>
      <c r="I17" s="15">
        <v>0</v>
      </c>
      <c r="J17" s="11">
        <f>SUM(G17:I17)</f>
        <v>4</v>
      </c>
      <c r="K17" s="20" t="s">
        <v>24</v>
      </c>
      <c r="L17" s="20"/>
      <c r="M17" s="20"/>
      <c r="N17" s="11">
        <f>SUM(E17,J17,K17,L17,M17)</f>
        <v>4</v>
      </c>
    </row>
    <row r="18" spans="1:14" ht="13" x14ac:dyDescent="0.3">
      <c r="A18" s="33" t="s">
        <v>22</v>
      </c>
      <c r="B18" s="21"/>
      <c r="C18" s="21"/>
      <c r="D18" s="21"/>
      <c r="E18" s="19" t="s">
        <v>24</v>
      </c>
      <c r="F18" s="21"/>
      <c r="G18" s="21"/>
      <c r="H18" s="21"/>
      <c r="I18" s="21"/>
      <c r="J18" s="19">
        <f>SUM(J17/J4*1000000)</f>
        <v>0.42342326702383831</v>
      </c>
      <c r="K18" s="22"/>
      <c r="L18" s="22"/>
      <c r="M18" s="22"/>
      <c r="N18" s="19">
        <f>SUM(N17/N4*1000000)</f>
        <v>0.15581945744833561</v>
      </c>
    </row>
    <row r="19" spans="1:14" ht="13" x14ac:dyDescent="0.3">
      <c r="A19" s="33" t="s">
        <v>26</v>
      </c>
      <c r="B19" s="10"/>
      <c r="C19" s="10"/>
      <c r="D19" s="15" t="s">
        <v>24</v>
      </c>
      <c r="E19" s="11" t="s">
        <v>24</v>
      </c>
      <c r="F19" s="10"/>
      <c r="G19" s="15">
        <v>1</v>
      </c>
      <c r="H19" s="15" t="s">
        <v>24</v>
      </c>
      <c r="I19" s="15">
        <v>2</v>
      </c>
      <c r="J19" s="11">
        <f>SUM(G19:I19)</f>
        <v>3</v>
      </c>
      <c r="K19" s="11" t="s">
        <v>24</v>
      </c>
      <c r="L19" s="23"/>
      <c r="M19" s="12"/>
      <c r="N19" s="11">
        <f>SUM(E19,J19,K19,L19,M19)</f>
        <v>3</v>
      </c>
    </row>
    <row r="20" spans="1:14" ht="13" x14ac:dyDescent="0.3">
      <c r="A20" s="33" t="s">
        <v>27</v>
      </c>
      <c r="B20" s="10"/>
      <c r="C20" s="10"/>
      <c r="D20" s="15">
        <f>SUM(D15,D17,D19)</f>
        <v>51</v>
      </c>
      <c r="E20" s="24">
        <f>SUM(E15,E17,E19)</f>
        <v>51</v>
      </c>
      <c r="F20" s="10"/>
      <c r="G20" s="15">
        <f>SUM(G15,G17,G19)</f>
        <v>83</v>
      </c>
      <c r="H20" s="15" t="s">
        <v>24</v>
      </c>
      <c r="I20" s="15">
        <f>SUM(I15,I17,I19)</f>
        <v>73</v>
      </c>
      <c r="J20" s="24">
        <f>SUM(J15,J17,J19)</f>
        <v>156</v>
      </c>
      <c r="K20" s="24">
        <f>SUM(K15,K17,K19)</f>
        <v>89</v>
      </c>
      <c r="L20" s="24">
        <f>SUM(L15,L17,L19)</f>
        <v>56</v>
      </c>
      <c r="M20" s="20"/>
      <c r="N20" s="24">
        <f>SUM(N15,N17,N19)</f>
        <v>352</v>
      </c>
    </row>
    <row r="21" spans="1:14" ht="13" x14ac:dyDescent="0.3">
      <c r="A21" s="33" t="s">
        <v>22</v>
      </c>
      <c r="B21" s="18"/>
      <c r="C21" s="18"/>
      <c r="D21" s="18"/>
      <c r="E21" s="19">
        <f>SUM(E20/E4*1000000)</f>
        <v>9.1613650505779205</v>
      </c>
      <c r="F21" s="18"/>
      <c r="G21" s="18"/>
      <c r="H21" s="18"/>
      <c r="I21" s="18"/>
      <c r="J21" s="19">
        <f>SUM(J20/J4*1000000)</f>
        <v>16.513507413929695</v>
      </c>
      <c r="K21" s="19">
        <f>SUM(K20/K4*1000000)</f>
        <v>17.968973034830331</v>
      </c>
      <c r="L21" s="19">
        <f>SUM(L20/L4*1000000)</f>
        <v>10.398034919943488</v>
      </c>
      <c r="M21" s="19"/>
      <c r="N21" s="19">
        <f>SUM(N20/N4*1000000)</f>
        <v>13.712112255453533</v>
      </c>
    </row>
    <row r="22" spans="1:14" s="17" customFormat="1" ht="13" x14ac:dyDescent="0.3">
      <c r="A22" s="33" t="s">
        <v>28</v>
      </c>
      <c r="B22" s="15">
        <v>14</v>
      </c>
      <c r="C22" s="15"/>
      <c r="D22" s="15">
        <v>15</v>
      </c>
      <c r="E22" s="24">
        <f>SUM(B22,D22)</f>
        <v>29</v>
      </c>
      <c r="F22" s="15">
        <v>31</v>
      </c>
      <c r="G22" s="15">
        <v>20</v>
      </c>
      <c r="H22" s="15"/>
      <c r="I22" s="15"/>
      <c r="J22" s="24">
        <f>SUM(F22,G22,I22)</f>
        <v>51</v>
      </c>
      <c r="K22" s="24">
        <v>29</v>
      </c>
      <c r="L22" s="24">
        <v>18</v>
      </c>
      <c r="M22" s="20"/>
      <c r="N22" s="24">
        <f>SUM(E22,J22,K22,L22,M22)</f>
        <v>127</v>
      </c>
    </row>
    <row r="23" spans="1:14" ht="13" x14ac:dyDescent="0.3">
      <c r="A23" s="33" t="s">
        <v>18</v>
      </c>
      <c r="B23" s="18"/>
      <c r="C23" s="18"/>
      <c r="D23" s="18"/>
      <c r="E23" s="19">
        <f>SUM(E22/E4*1000000)</f>
        <v>5.2094036562109745</v>
      </c>
      <c r="F23" s="18"/>
      <c r="G23" s="18"/>
      <c r="H23" s="18"/>
      <c r="I23" s="18"/>
      <c r="J23" s="19">
        <f>SUM(J22/J4*1000000)</f>
        <v>5.3986466545539384</v>
      </c>
      <c r="K23" s="19">
        <f>SUM(K22/K4*1000000)</f>
        <v>5.855058629326737</v>
      </c>
      <c r="L23" s="19">
        <f>SUM(L22/L4*1000000)</f>
        <v>3.342225509981835</v>
      </c>
      <c r="M23" s="19"/>
      <c r="N23" s="19">
        <f>SUM(N22/N4*1000000)</f>
        <v>4.947267773984656</v>
      </c>
    </row>
    <row r="24" spans="1:14" ht="13" x14ac:dyDescent="0.3">
      <c r="A24" s="33" t="s">
        <v>29</v>
      </c>
      <c r="B24" s="10"/>
      <c r="C24" s="10"/>
      <c r="D24" s="10"/>
      <c r="E24" s="11" t="s">
        <v>24</v>
      </c>
      <c r="F24" s="10"/>
      <c r="G24" s="15" t="s">
        <v>24</v>
      </c>
      <c r="H24" s="15" t="s">
        <v>24</v>
      </c>
      <c r="I24" s="15" t="s">
        <v>24</v>
      </c>
      <c r="J24" s="11">
        <f>SUM(G24:I24)</f>
        <v>0</v>
      </c>
      <c r="K24" s="11">
        <v>0</v>
      </c>
      <c r="L24" s="23"/>
      <c r="M24" s="12"/>
      <c r="N24" s="11">
        <f>SUM(E24,J24,K24,L24,M24)</f>
        <v>0</v>
      </c>
    </row>
    <row r="25" spans="1:14" ht="13" x14ac:dyDescent="0.3">
      <c r="A25" s="33" t="s">
        <v>30</v>
      </c>
      <c r="B25" s="15">
        <f>SUM(B22,B24)</f>
        <v>14</v>
      </c>
      <c r="C25" s="10"/>
      <c r="D25" s="15">
        <f>SUM(D22,D24)</f>
        <v>15</v>
      </c>
      <c r="E25" s="24">
        <f>SUM(E22,E24)</f>
        <v>29</v>
      </c>
      <c r="F25" s="25">
        <f>SUM(F22,F24)</f>
        <v>31</v>
      </c>
      <c r="G25" s="25">
        <f>SUM(G22,G24)</f>
        <v>20</v>
      </c>
      <c r="H25" s="15" t="s">
        <v>24</v>
      </c>
      <c r="I25" s="15"/>
      <c r="J25" s="24">
        <f>SUM(,J22,J24)</f>
        <v>51</v>
      </c>
      <c r="K25" s="24">
        <f>SUM(K22,K24)</f>
        <v>29</v>
      </c>
      <c r="L25" s="24">
        <f>SUM(L22,L24)</f>
        <v>18</v>
      </c>
      <c r="M25" s="20"/>
      <c r="N25" s="24">
        <f>SUM(N22,N24)</f>
        <v>127</v>
      </c>
    </row>
    <row r="26" spans="1:14" ht="13" x14ac:dyDescent="0.3">
      <c r="A26" s="33" t="s">
        <v>18</v>
      </c>
      <c r="B26" s="18"/>
      <c r="C26" s="18"/>
      <c r="D26" s="18"/>
      <c r="E26" s="19">
        <f>SUM(E25/E4*1000000)</f>
        <v>5.2094036562109745</v>
      </c>
      <c r="F26" s="18"/>
      <c r="G26" s="18"/>
      <c r="H26" s="18"/>
      <c r="I26" s="18"/>
      <c r="J26" s="19">
        <f>SUM(J25/J4*1000000)</f>
        <v>5.3986466545539384</v>
      </c>
      <c r="K26" s="19">
        <f>SUM(K25/K4*1000000)</f>
        <v>5.855058629326737</v>
      </c>
      <c r="L26" s="19">
        <f>SUM(L25/L4*1000000)</f>
        <v>3.342225509981835</v>
      </c>
      <c r="M26" s="19"/>
      <c r="N26" s="19">
        <f>SUM(N25/N4*1000000)</f>
        <v>4.947267773984656</v>
      </c>
    </row>
    <row r="27" spans="1:14" s="17" customFormat="1" ht="13" x14ac:dyDescent="0.3">
      <c r="A27" s="33" t="s">
        <v>31</v>
      </c>
      <c r="B27" s="15"/>
      <c r="C27" s="15"/>
      <c r="D27" s="15">
        <v>0</v>
      </c>
      <c r="E27" s="11">
        <f>SUM(D27)</f>
        <v>0</v>
      </c>
      <c r="F27" s="15">
        <v>1</v>
      </c>
      <c r="G27" s="15" t="s">
        <v>24</v>
      </c>
      <c r="H27" s="15"/>
      <c r="I27" s="15"/>
      <c r="J27" s="11">
        <f>SUM(F27:I27)</f>
        <v>1</v>
      </c>
      <c r="K27" s="11">
        <v>1</v>
      </c>
      <c r="L27" s="11">
        <v>0</v>
      </c>
      <c r="M27" s="20"/>
      <c r="N27" s="11">
        <f>SUM(E27,J27,K27,L27,M27)</f>
        <v>2</v>
      </c>
    </row>
    <row r="28" spans="1:14" ht="13" x14ac:dyDescent="0.3">
      <c r="A28" s="33" t="s">
        <v>18</v>
      </c>
      <c r="B28" s="18"/>
      <c r="C28" s="18"/>
      <c r="D28" s="18"/>
      <c r="E28" s="19">
        <f>SUM(E27/E4*1000000)</f>
        <v>0</v>
      </c>
      <c r="F28" s="18"/>
      <c r="G28" s="18"/>
      <c r="H28" s="18"/>
      <c r="I28" s="18"/>
      <c r="J28" s="19">
        <f>SUM(J27/J4*1000000)</f>
        <v>0.10585581675595958</v>
      </c>
      <c r="K28" s="19">
        <f>SUM(K27/K4*1000000)</f>
        <v>0.20189857342505987</v>
      </c>
      <c r="L28" s="19">
        <f>SUM(L27/L4*1000000)</f>
        <v>0</v>
      </c>
      <c r="M28" s="19"/>
      <c r="N28" s="19">
        <f>SUM(N27/N4*1000000)</f>
        <v>7.7909728724167807E-2</v>
      </c>
    </row>
    <row r="29" spans="1:14" s="17" customFormat="1" ht="13" x14ac:dyDescent="0.3">
      <c r="A29" s="33" t="s">
        <v>32</v>
      </c>
      <c r="B29" s="15"/>
      <c r="C29" s="15"/>
      <c r="D29" s="15">
        <v>24</v>
      </c>
      <c r="E29" s="11">
        <f>SUM(D29)</f>
        <v>24</v>
      </c>
      <c r="F29" s="15">
        <v>19</v>
      </c>
      <c r="G29" s="15">
        <v>25</v>
      </c>
      <c r="H29" s="15"/>
      <c r="I29" s="15"/>
      <c r="J29" s="11">
        <f>SUM(F29:I29)</f>
        <v>44</v>
      </c>
      <c r="K29" s="11">
        <v>27</v>
      </c>
      <c r="L29" s="11">
        <v>22</v>
      </c>
      <c r="M29" s="20"/>
      <c r="N29" s="11">
        <f>SUM(E29,J29,K29,L29,M29)</f>
        <v>117</v>
      </c>
    </row>
    <row r="30" spans="1:14" ht="13" x14ac:dyDescent="0.3">
      <c r="A30" s="33" t="s">
        <v>18</v>
      </c>
      <c r="B30" s="21"/>
      <c r="C30" s="21"/>
      <c r="D30" s="21"/>
      <c r="E30" s="19">
        <f>SUM(E29/E4*1000000)</f>
        <v>4.3112306120366677</v>
      </c>
      <c r="F30" s="21"/>
      <c r="G30" s="21"/>
      <c r="H30" s="21"/>
      <c r="I30" s="21"/>
      <c r="J30" s="19">
        <f>SUM(J29/J4*1000000)</f>
        <v>4.6576559372622208</v>
      </c>
      <c r="K30" s="19">
        <f>SUM(K29/K4*1000000)</f>
        <v>5.4512614824766175</v>
      </c>
      <c r="L30" s="19">
        <f>SUM(L29/L4*1000000)</f>
        <v>4.0849422899777981</v>
      </c>
      <c r="M30" s="22"/>
      <c r="N30" s="19">
        <f>SUM(N29/N4*1000000)</f>
        <v>4.5577191303638172</v>
      </c>
    </row>
    <row r="31" spans="1:14" s="17" customFormat="1" ht="13" x14ac:dyDescent="0.3">
      <c r="A31" s="33" t="s">
        <v>33</v>
      </c>
      <c r="B31" s="15"/>
      <c r="C31" s="15"/>
      <c r="D31" s="15">
        <v>6</v>
      </c>
      <c r="E31" s="11">
        <f>SUM(D31)</f>
        <v>6</v>
      </c>
      <c r="F31" s="15">
        <v>2</v>
      </c>
      <c r="G31" s="15">
        <v>13</v>
      </c>
      <c r="H31" s="15"/>
      <c r="I31" s="15"/>
      <c r="J31" s="11">
        <f>SUM(F31:I31)</f>
        <v>15</v>
      </c>
      <c r="K31" s="11">
        <v>0</v>
      </c>
      <c r="L31" s="11">
        <v>1</v>
      </c>
      <c r="M31" s="20"/>
      <c r="N31" s="11">
        <f>SUM(E31,J31,K31,L31,M31)</f>
        <v>22</v>
      </c>
    </row>
    <row r="32" spans="1:14" ht="13" x14ac:dyDescent="0.3">
      <c r="A32" s="33" t="s">
        <v>18</v>
      </c>
      <c r="B32" s="18"/>
      <c r="C32" s="18"/>
      <c r="D32" s="18"/>
      <c r="E32" s="19">
        <f>SUM(E31/E4*1000000)</f>
        <v>1.0778076530091669</v>
      </c>
      <c r="F32" s="18"/>
      <c r="G32" s="18"/>
      <c r="H32" s="18"/>
      <c r="I32" s="18"/>
      <c r="J32" s="19">
        <f>SUM(J31/J4*1000000)</f>
        <v>1.5878372513393937</v>
      </c>
      <c r="K32" s="19">
        <f>SUM(K31/K4*1000000)</f>
        <v>0</v>
      </c>
      <c r="L32" s="19">
        <f>SUM(L31/L4*1000000)</f>
        <v>0.18567919499899083</v>
      </c>
      <c r="M32" s="19"/>
      <c r="N32" s="19">
        <f>SUM(N31/N4*1000000)</f>
        <v>0.85700701596584583</v>
      </c>
    </row>
    <row r="33" spans="1:15" ht="13" x14ac:dyDescent="0.3">
      <c r="A33" s="33" t="s">
        <v>34</v>
      </c>
      <c r="B33" s="10"/>
      <c r="C33" s="10"/>
      <c r="D33" s="15">
        <f>SUM(D27,D29,D31)</f>
        <v>30</v>
      </c>
      <c r="E33" s="16">
        <f>SUM(E27,E29,E31)</f>
        <v>30</v>
      </c>
      <c r="F33" s="15">
        <f>SUM(F27,F29,F31)</f>
        <v>22</v>
      </c>
      <c r="G33" s="15">
        <f>SUM(G27,G29,G31)</f>
        <v>38</v>
      </c>
      <c r="H33" s="10"/>
      <c r="I33" s="10"/>
      <c r="J33" s="16">
        <f>SUM(J27,J29,J31)</f>
        <v>60</v>
      </c>
      <c r="K33" s="16">
        <f>SUM(K27,K29,K31)</f>
        <v>28</v>
      </c>
      <c r="L33" s="16">
        <f>SUM(L27,L29,L31)</f>
        <v>23</v>
      </c>
      <c r="M33" s="20"/>
      <c r="N33" s="16">
        <f>SUM(N27,N29,N31)</f>
        <v>141</v>
      </c>
    </row>
    <row r="34" spans="1:15" ht="13" x14ac:dyDescent="0.3">
      <c r="A34" s="33" t="s">
        <v>22</v>
      </c>
      <c r="B34" s="18"/>
      <c r="C34" s="18"/>
      <c r="D34" s="18"/>
      <c r="E34" s="19">
        <f>SUM(E33/E4*1000000)</f>
        <v>5.3890382650458353</v>
      </c>
      <c r="F34" s="18"/>
      <c r="G34" s="18"/>
      <c r="H34" s="18"/>
      <c r="I34" s="18"/>
      <c r="J34" s="19">
        <f>SUM(J33/J4*1000000)</f>
        <v>6.3513490053575747</v>
      </c>
      <c r="K34" s="19">
        <f>SUM(K33/K4*1000000)</f>
        <v>5.6531600559016768</v>
      </c>
      <c r="L34" s="19">
        <f>SUM(L33/L4*1000000)</f>
        <v>4.2706214849767887</v>
      </c>
      <c r="M34" s="19"/>
      <c r="N34" s="19">
        <f>SUM(N33/N4*1000000)</f>
        <v>5.4926358750538311</v>
      </c>
    </row>
    <row r="35" spans="1:15" s="17" customFormat="1" ht="13" x14ac:dyDescent="0.3">
      <c r="A35" s="33" t="s">
        <v>35</v>
      </c>
      <c r="B35" s="15"/>
      <c r="C35" s="15"/>
      <c r="D35" s="15"/>
      <c r="E35" s="20"/>
      <c r="F35" s="15"/>
      <c r="G35" s="15">
        <v>8</v>
      </c>
      <c r="H35" s="15">
        <v>22</v>
      </c>
      <c r="I35" s="15">
        <v>5</v>
      </c>
      <c r="J35" s="20">
        <f>SUM(F35:I35)</f>
        <v>35</v>
      </c>
      <c r="K35" s="20">
        <v>20</v>
      </c>
      <c r="L35" s="20">
        <v>1</v>
      </c>
      <c r="M35" s="20"/>
      <c r="N35" s="20">
        <f>SUM(E35,J35,K35,L35,M35)</f>
        <v>56</v>
      </c>
    </row>
    <row r="36" spans="1:15" ht="13" x14ac:dyDescent="0.3">
      <c r="A36" s="33" t="s">
        <v>18</v>
      </c>
      <c r="B36" s="21"/>
      <c r="C36" s="21"/>
      <c r="D36" s="21"/>
      <c r="E36" s="22"/>
      <c r="F36" s="21"/>
      <c r="G36" s="21"/>
      <c r="H36" s="21"/>
      <c r="I36" s="21"/>
      <c r="J36" s="19">
        <f>SUM(J35/J4*1000000)</f>
        <v>3.704953586458585</v>
      </c>
      <c r="K36" s="19">
        <f>SUM(K35/K4*1000000)</f>
        <v>4.0379714685011985</v>
      </c>
      <c r="L36" s="22"/>
      <c r="M36" s="22"/>
      <c r="N36" s="19">
        <f>SUM(N35/N4*1000000)</f>
        <v>2.1814724042766986</v>
      </c>
    </row>
    <row r="37" spans="1:15" ht="13" x14ac:dyDescent="0.3">
      <c r="A37" s="33" t="s">
        <v>36</v>
      </c>
      <c r="B37" s="10"/>
      <c r="C37" s="10"/>
      <c r="D37" s="10"/>
      <c r="E37" s="12" t="s">
        <v>24</v>
      </c>
      <c r="F37" s="10"/>
      <c r="G37" s="15">
        <v>0</v>
      </c>
      <c r="H37" s="15">
        <v>3</v>
      </c>
      <c r="I37" s="15">
        <v>2</v>
      </c>
      <c r="J37" s="20">
        <f>SUM(F37:I37)</f>
        <v>5</v>
      </c>
      <c r="K37" s="26">
        <v>8</v>
      </c>
      <c r="L37" s="26">
        <v>6</v>
      </c>
      <c r="M37" s="22"/>
      <c r="N37" s="20">
        <f>SUM(E37,J37,K37,L37,M37)</f>
        <v>19</v>
      </c>
    </row>
    <row r="38" spans="1:15" ht="13" x14ac:dyDescent="0.3">
      <c r="A38" s="33" t="s">
        <v>22</v>
      </c>
      <c r="B38" s="21"/>
      <c r="C38" s="21"/>
      <c r="D38" s="21"/>
      <c r="E38" s="22"/>
      <c r="F38" s="21"/>
      <c r="G38" s="21"/>
      <c r="H38" s="21"/>
      <c r="I38" s="21"/>
      <c r="J38" s="19">
        <f>SUM(J37/J4*1000000)</f>
        <v>0.52927908377979793</v>
      </c>
      <c r="K38" s="19">
        <f>SUM(K37/K4*1000000)</f>
        <v>1.615188587400479</v>
      </c>
      <c r="L38" s="19">
        <f>SUM(L37/L4*1000000)</f>
        <v>1.1140751699939451</v>
      </c>
      <c r="M38" s="22"/>
      <c r="N38" s="19">
        <f>SUM(N37/N4*1000000)</f>
        <v>0.7401424228795942</v>
      </c>
    </row>
    <row r="39" spans="1:15" ht="13" x14ac:dyDescent="0.3">
      <c r="A39" s="17" t="s">
        <v>37</v>
      </c>
      <c r="B39" s="10"/>
      <c r="C39" s="10"/>
      <c r="D39" s="10"/>
      <c r="E39" s="12"/>
      <c r="F39" s="10"/>
      <c r="G39" s="15">
        <v>2</v>
      </c>
      <c r="H39" s="10"/>
      <c r="I39" s="10"/>
      <c r="J39" s="20">
        <f>SUM(F39:I39)</f>
        <v>2</v>
      </c>
      <c r="K39" s="12"/>
      <c r="L39" s="20">
        <v>0</v>
      </c>
      <c r="M39" s="12"/>
      <c r="N39" s="20">
        <f>SUM(E39,J39,K39,L39,M39)</f>
        <v>2</v>
      </c>
    </row>
    <row r="40" spans="1:15" ht="13" x14ac:dyDescent="0.3">
      <c r="A40" s="33" t="s">
        <v>22</v>
      </c>
      <c r="B40" s="18"/>
      <c r="C40" s="18"/>
      <c r="D40" s="18"/>
      <c r="E40" s="19"/>
      <c r="F40" s="18"/>
      <c r="G40" s="18"/>
      <c r="H40" s="18"/>
      <c r="I40" s="18"/>
      <c r="J40" s="19">
        <f>SUM(J39/J4*1000000)</f>
        <v>0.21171163351191916</v>
      </c>
      <c r="K40" s="19" t="s">
        <v>24</v>
      </c>
      <c r="L40" s="19"/>
      <c r="M40" s="19" t="s">
        <v>24</v>
      </c>
      <c r="N40" s="19"/>
      <c r="O40" s="19" t="s">
        <v>24</v>
      </c>
    </row>
    <row r="41" spans="1:15" x14ac:dyDescent="0.25">
      <c r="A41" s="27" t="s">
        <v>45</v>
      </c>
      <c r="B41" s="37"/>
      <c r="C41" s="37"/>
      <c r="D41" s="37"/>
      <c r="E41" s="37"/>
    </row>
    <row r="42" spans="1:15" s="34" customFormat="1" ht="13" x14ac:dyDescent="0.3">
      <c r="A42" s="27" t="s">
        <v>46</v>
      </c>
      <c r="B42" s="38"/>
      <c r="C42" s="38"/>
      <c r="D42" s="38"/>
      <c r="E42" s="38"/>
    </row>
    <row r="43" spans="1:15" x14ac:dyDescent="0.25">
      <c r="A43" s="27" t="s">
        <v>47</v>
      </c>
    </row>
    <row r="44" spans="1:15" x14ac:dyDescent="0.25">
      <c r="A44" s="27" t="s">
        <v>48</v>
      </c>
    </row>
    <row r="45" spans="1:15" x14ac:dyDescent="0.25">
      <c r="A45" s="38" t="s">
        <v>49</v>
      </c>
    </row>
    <row r="46" spans="1:15" x14ac:dyDescent="0.25">
      <c r="A46" s="38" t="s">
        <v>50</v>
      </c>
    </row>
    <row r="48" spans="1:15" x14ac:dyDescent="0.25">
      <c r="A48" s="39"/>
      <c r="B48" s="38"/>
      <c r="C48" s="38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7" activeCellId="1" sqref="A5:IV5 C7"/>
    </sheetView>
  </sheetViews>
  <sheetFormatPr defaultColWidth="9" defaultRowHeight="12.5" x14ac:dyDescent="0.25"/>
  <cols>
    <col min="1" max="1" width="24.7265625" customWidth="1"/>
    <col min="2" max="2" width="6.7265625" customWidth="1"/>
    <col min="3" max="3" width="7.1796875" customWidth="1"/>
    <col min="4" max="4" width="9.7265625" customWidth="1"/>
    <col min="6" max="6" width="7" customWidth="1"/>
    <col min="7" max="7" width="5.7265625" customWidth="1"/>
    <col min="8" max="8" width="8" customWidth="1"/>
    <col min="9" max="9" width="7.81640625" customWidth="1"/>
    <col min="12" max="12" width="8" customWidth="1"/>
    <col min="13" max="13" width="8.453125" customWidth="1"/>
    <col min="14" max="14" width="8" customWidth="1"/>
    <col min="15" max="15" width="10.1796875" customWidth="1"/>
  </cols>
  <sheetData>
    <row r="1" spans="1:15" s="33" customFormat="1" ht="13" x14ac:dyDescent="0.3">
      <c r="A1" s="33" t="s">
        <v>51</v>
      </c>
    </row>
    <row r="2" spans="1:15" s="33" customFormat="1" ht="13" x14ac:dyDescent="0.3">
      <c r="A2" s="34"/>
    </row>
    <row r="3" spans="1:15" s="17" customFormat="1" ht="13" x14ac:dyDescent="0.3">
      <c r="A3" s="33"/>
      <c r="B3" s="35" t="s">
        <v>52</v>
      </c>
      <c r="C3" s="35" t="s">
        <v>2</v>
      </c>
      <c r="D3" s="35" t="s">
        <v>3</v>
      </c>
      <c r="E3" s="26" t="s">
        <v>4</v>
      </c>
      <c r="F3" s="35" t="s">
        <v>53</v>
      </c>
      <c r="G3" s="35" t="s">
        <v>54</v>
      </c>
      <c r="H3" s="35" t="s">
        <v>6</v>
      </c>
      <c r="I3" s="35" t="s">
        <v>7</v>
      </c>
      <c r="J3" s="35" t="s">
        <v>8</v>
      </c>
      <c r="K3" s="26" t="s">
        <v>9</v>
      </c>
      <c r="L3" s="26" t="s">
        <v>10</v>
      </c>
      <c r="M3" s="26" t="s">
        <v>11</v>
      </c>
      <c r="N3" s="26" t="s">
        <v>55</v>
      </c>
      <c r="O3" s="36" t="s">
        <v>13</v>
      </c>
    </row>
    <row r="4" spans="1:15" ht="13" x14ac:dyDescent="0.3">
      <c r="A4" s="33" t="s">
        <v>14</v>
      </c>
      <c r="B4" s="10">
        <v>1835298</v>
      </c>
      <c r="C4" s="10">
        <v>1200841</v>
      </c>
      <c r="D4" s="10">
        <f>SUM(2507680+48525+56452)</f>
        <v>2612657</v>
      </c>
      <c r="E4" s="12">
        <f>SUM(B4:D4)</f>
        <v>5648796</v>
      </c>
      <c r="F4" s="10">
        <v>1700000</v>
      </c>
      <c r="G4" s="10"/>
      <c r="H4" s="10">
        <v>3600000</v>
      </c>
      <c r="I4" s="10">
        <v>2000000</v>
      </c>
      <c r="J4" s="10">
        <v>2100000</v>
      </c>
      <c r="K4" s="12">
        <v>9373379</v>
      </c>
      <c r="L4" s="13">
        <v>4888000</v>
      </c>
      <c r="M4" s="13">
        <v>5351427</v>
      </c>
      <c r="N4" s="13">
        <v>317630</v>
      </c>
      <c r="O4" s="12">
        <f>SUM(E4+K4+L4+M4+N4)</f>
        <v>25579232</v>
      </c>
    </row>
    <row r="5" spans="1:15" ht="13" x14ac:dyDescent="0.3">
      <c r="A5" s="33" t="s">
        <v>56</v>
      </c>
      <c r="B5" s="14">
        <v>28</v>
      </c>
      <c r="C5" s="14">
        <v>13</v>
      </c>
      <c r="D5" s="14">
        <v>38</v>
      </c>
      <c r="E5" s="12">
        <f>SUM(B5:D5)</f>
        <v>79</v>
      </c>
      <c r="F5" s="14">
        <v>21</v>
      </c>
      <c r="G5" s="14"/>
      <c r="H5" s="14">
        <v>47</v>
      </c>
      <c r="I5" s="14">
        <v>25</v>
      </c>
      <c r="J5" s="14">
        <v>32</v>
      </c>
      <c r="K5" s="12">
        <f>SUM(F5:J5)</f>
        <v>125</v>
      </c>
      <c r="L5" s="13">
        <v>104</v>
      </c>
      <c r="M5" s="13">
        <v>92</v>
      </c>
      <c r="N5" s="13">
        <v>3</v>
      </c>
      <c r="O5" s="12">
        <f>SUM(E5,K5,L5,M5,N5)</f>
        <v>403</v>
      </c>
    </row>
    <row r="6" spans="1:15" s="17" customFormat="1" ht="13" x14ac:dyDescent="0.3">
      <c r="A6" s="33" t="s">
        <v>57</v>
      </c>
      <c r="B6" s="15">
        <v>26</v>
      </c>
      <c r="C6" s="15">
        <v>13</v>
      </c>
      <c r="D6" s="15">
        <v>34</v>
      </c>
      <c r="E6" s="16">
        <f>SUM(B6:D6)</f>
        <v>73</v>
      </c>
      <c r="F6" s="15">
        <v>21</v>
      </c>
      <c r="G6" s="15"/>
      <c r="H6" s="15">
        <v>45</v>
      </c>
      <c r="I6" s="15">
        <v>23</v>
      </c>
      <c r="J6" s="15">
        <v>29</v>
      </c>
      <c r="K6" s="16">
        <f>SUM(F6:J6)</f>
        <v>118</v>
      </c>
      <c r="L6" s="16">
        <v>102</v>
      </c>
      <c r="M6" s="16">
        <v>92</v>
      </c>
      <c r="N6" s="16">
        <v>3</v>
      </c>
      <c r="O6" s="16">
        <f>SUM(E6,K6,L6,M6,N6)</f>
        <v>388</v>
      </c>
    </row>
    <row r="7" spans="1:15" ht="13" x14ac:dyDescent="0.3">
      <c r="A7" s="33" t="s">
        <v>18</v>
      </c>
      <c r="B7" s="18">
        <f>SUM(B6/B4*1000000)</f>
        <v>14.166636698781343</v>
      </c>
      <c r="C7" s="18">
        <f>SUM(C6/C4*1000000)</f>
        <v>10.825746289475459</v>
      </c>
      <c r="D7" s="18">
        <f>SUM(D6/D4*1000000)</f>
        <v>13.01357200734731</v>
      </c>
      <c r="E7" s="19">
        <f>SUM(E6/E4*1000000)</f>
        <v>12.923107862277201</v>
      </c>
      <c r="F7" s="18">
        <f>SUM(F6/F4*1000000)</f>
        <v>12.352941176470589</v>
      </c>
      <c r="G7" s="18"/>
      <c r="H7" s="18">
        <f t="shared" ref="H7:O7" si="0">SUM(H6/H4*1000000)</f>
        <v>12.5</v>
      </c>
      <c r="I7" s="18">
        <f t="shared" si="0"/>
        <v>11.5</v>
      </c>
      <c r="J7" s="18">
        <f t="shared" si="0"/>
        <v>13.80952380952381</v>
      </c>
      <c r="K7" s="19">
        <f t="shared" si="0"/>
        <v>12.588843361609513</v>
      </c>
      <c r="L7" s="19">
        <f t="shared" si="0"/>
        <v>20.867430441898527</v>
      </c>
      <c r="M7" s="19">
        <f t="shared" si="0"/>
        <v>17.191676164133419</v>
      </c>
      <c r="N7" s="19">
        <f t="shared" si="0"/>
        <v>9.4449516733306051</v>
      </c>
      <c r="O7" s="19">
        <f t="shared" si="0"/>
        <v>15.168555490641783</v>
      </c>
    </row>
    <row r="8" spans="1:15" s="17" customFormat="1" ht="13" x14ac:dyDescent="0.3">
      <c r="A8" s="33" t="s">
        <v>19</v>
      </c>
      <c r="B8" s="15">
        <v>45</v>
      </c>
      <c r="C8" s="15">
        <v>25</v>
      </c>
      <c r="D8" s="15">
        <v>60</v>
      </c>
      <c r="E8" s="11">
        <f>SUM(B8:D8)</f>
        <v>130</v>
      </c>
      <c r="F8" s="15">
        <v>31</v>
      </c>
      <c r="G8" s="15"/>
      <c r="H8" s="15">
        <v>81</v>
      </c>
      <c r="I8" s="15">
        <v>49</v>
      </c>
      <c r="J8" s="15">
        <v>41</v>
      </c>
      <c r="K8" s="11">
        <f>SUM(F8:J8)</f>
        <v>202</v>
      </c>
      <c r="L8" s="11">
        <v>180</v>
      </c>
      <c r="M8" s="11">
        <v>164</v>
      </c>
      <c r="N8" s="20"/>
      <c r="O8" s="11">
        <f>SUM(E8,K8,L8,M8,N8)</f>
        <v>676</v>
      </c>
    </row>
    <row r="9" spans="1:15" ht="13" x14ac:dyDescent="0.3">
      <c r="A9" s="33" t="s">
        <v>18</v>
      </c>
      <c r="B9" s="18">
        <f>SUM(B8/B4*1000000)</f>
        <v>24.519178901736936</v>
      </c>
      <c r="C9" s="18">
        <f>SUM(C8/C4*1000000)</f>
        <v>20.818742864375881</v>
      </c>
      <c r="D9" s="18">
        <f>SUM(D8/D4*1000000)</f>
        <v>22.965127071789372</v>
      </c>
      <c r="E9" s="19">
        <f>SUM(E8/E4*1000000)</f>
        <v>23.013753727342959</v>
      </c>
      <c r="F9" s="18">
        <f>SUM(F8/F4*1000000)</f>
        <v>18.235294117647058</v>
      </c>
      <c r="G9" s="18"/>
      <c r="H9" s="18">
        <f t="shared" ref="H9:M9" si="1">SUM(H8/H4*1000000)</f>
        <v>22.5</v>
      </c>
      <c r="I9" s="18">
        <f t="shared" si="1"/>
        <v>24.5</v>
      </c>
      <c r="J9" s="18">
        <f t="shared" si="1"/>
        <v>19.523809523809526</v>
      </c>
      <c r="K9" s="19">
        <f t="shared" si="1"/>
        <v>21.550392873263739</v>
      </c>
      <c r="L9" s="19">
        <f t="shared" si="1"/>
        <v>36.824877250409166</v>
      </c>
      <c r="M9" s="19">
        <f t="shared" si="1"/>
        <v>30.646031423020439</v>
      </c>
      <c r="N9" s="19"/>
      <c r="O9" s="19">
        <f>SUM(O8/O4*1000000)</f>
        <v>26.42768946307692</v>
      </c>
    </row>
    <row r="10" spans="1:15" s="17" customFormat="1" ht="13" x14ac:dyDescent="0.3">
      <c r="A10" s="33" t="s">
        <v>20</v>
      </c>
      <c r="B10" s="15">
        <v>30</v>
      </c>
      <c r="C10" s="15">
        <v>36</v>
      </c>
      <c r="D10" s="15">
        <v>36</v>
      </c>
      <c r="E10" s="11">
        <f>SUM(B10:D10)</f>
        <v>102</v>
      </c>
      <c r="F10" s="15">
        <v>41</v>
      </c>
      <c r="G10" s="15"/>
      <c r="H10" s="15">
        <v>59</v>
      </c>
      <c r="I10" s="15">
        <v>37</v>
      </c>
      <c r="J10" s="15">
        <v>31</v>
      </c>
      <c r="K10" s="11">
        <f>SUM(F10:J10)</f>
        <v>168</v>
      </c>
      <c r="L10" s="11">
        <v>83</v>
      </c>
      <c r="M10" s="11">
        <v>11</v>
      </c>
      <c r="N10" s="11">
        <v>5</v>
      </c>
      <c r="O10" s="11">
        <f>SUM(E10,K10,L10,M10,N10)</f>
        <v>369</v>
      </c>
    </row>
    <row r="11" spans="1:15" ht="13" x14ac:dyDescent="0.3">
      <c r="A11" s="33" t="s">
        <v>18</v>
      </c>
      <c r="B11" s="18">
        <f>SUM(B10/B4*1000000)</f>
        <v>16.346119267824626</v>
      </c>
      <c r="C11" s="18">
        <f>SUM(C10/C4*1000000)</f>
        <v>29.978989724701272</v>
      </c>
      <c r="D11" s="18">
        <f>SUM(D10/D4*1000000)</f>
        <v>13.779076243073622</v>
      </c>
      <c r="E11" s="19">
        <f>SUM(E10/E4*1000000)</f>
        <v>18.05694523222294</v>
      </c>
      <c r="F11" s="18">
        <f>SUM(F10/F4*1000000)</f>
        <v>24.117647058823529</v>
      </c>
      <c r="G11" s="18"/>
      <c r="H11" s="18">
        <f t="shared" ref="H11:O11" si="2">SUM(H10/H4*1000000)</f>
        <v>16.388888888888889</v>
      </c>
      <c r="I11" s="18">
        <f t="shared" si="2"/>
        <v>18.5</v>
      </c>
      <c r="J11" s="18">
        <f t="shared" si="2"/>
        <v>14.761904761904761</v>
      </c>
      <c r="K11" s="19">
        <f t="shared" si="2"/>
        <v>17.92309902330846</v>
      </c>
      <c r="L11" s="19">
        <f t="shared" si="2"/>
        <v>16.980360065466449</v>
      </c>
      <c r="M11" s="19">
        <f t="shared" si="2"/>
        <v>2.0555264978855172</v>
      </c>
      <c r="N11" s="19">
        <f t="shared" si="2"/>
        <v>15.741586122217676</v>
      </c>
      <c r="O11" s="19">
        <f t="shared" si="2"/>
        <v>14.42576540218252</v>
      </c>
    </row>
    <row r="12" spans="1:15" ht="13" x14ac:dyDescent="0.3">
      <c r="A12" s="33" t="s">
        <v>21</v>
      </c>
      <c r="B12" s="15">
        <f>SUM(B8,B10)</f>
        <v>75</v>
      </c>
      <c r="C12" s="15">
        <f>SUM(C8,C10)</f>
        <v>61</v>
      </c>
      <c r="D12" s="15">
        <f>SUM(D8,D10)</f>
        <v>96</v>
      </c>
      <c r="E12" s="16">
        <f>SUM(E8,E10)</f>
        <v>232</v>
      </c>
      <c r="F12" s="15">
        <f>SUM(F8,F10)</f>
        <v>72</v>
      </c>
      <c r="G12" s="10"/>
      <c r="H12" s="15">
        <f t="shared" ref="H12:O12" si="3">SUM(H8,H10)</f>
        <v>140</v>
      </c>
      <c r="I12" s="15">
        <f t="shared" si="3"/>
        <v>86</v>
      </c>
      <c r="J12" s="15">
        <f t="shared" si="3"/>
        <v>72</v>
      </c>
      <c r="K12" s="16">
        <f t="shared" si="3"/>
        <v>370</v>
      </c>
      <c r="L12" s="16">
        <f t="shared" si="3"/>
        <v>263</v>
      </c>
      <c r="M12" s="16">
        <f t="shared" si="3"/>
        <v>175</v>
      </c>
      <c r="N12" s="16">
        <f t="shared" si="3"/>
        <v>5</v>
      </c>
      <c r="O12" s="16">
        <f t="shared" si="3"/>
        <v>1045</v>
      </c>
    </row>
    <row r="13" spans="1:15" ht="13" x14ac:dyDescent="0.3">
      <c r="A13" s="33" t="s">
        <v>22</v>
      </c>
      <c r="B13" s="18">
        <f>SUM(B12/B4*1000000)</f>
        <v>40.865298169561569</v>
      </c>
      <c r="C13" s="18">
        <f>SUM(C12/C4*1000000)</f>
        <v>50.797732589077157</v>
      </c>
      <c r="D13" s="18">
        <f>SUM(D12/D4*1000000)</f>
        <v>36.744203314862993</v>
      </c>
      <c r="E13" s="19">
        <f>SUM(E12/E4*1000000)</f>
        <v>41.070698959565895</v>
      </c>
      <c r="F13" s="18">
        <f>SUM(F12/F4*1000000)</f>
        <v>42.352941176470594</v>
      </c>
      <c r="G13" s="18"/>
      <c r="H13" s="18">
        <f t="shared" ref="H13:O13" si="4">SUM(H12/H4*1000000)</f>
        <v>38.888888888888893</v>
      </c>
      <c r="I13" s="18">
        <f t="shared" si="4"/>
        <v>43</v>
      </c>
      <c r="J13" s="18">
        <f t="shared" si="4"/>
        <v>34.285714285714285</v>
      </c>
      <c r="K13" s="19">
        <f t="shared" si="4"/>
        <v>39.473491896572192</v>
      </c>
      <c r="L13" s="19">
        <f t="shared" si="4"/>
        <v>53.805237315875615</v>
      </c>
      <c r="M13" s="19">
        <f t="shared" si="4"/>
        <v>32.701557920905955</v>
      </c>
      <c r="N13" s="19">
        <f t="shared" si="4"/>
        <v>15.741586122217676</v>
      </c>
      <c r="O13" s="19">
        <f t="shared" si="4"/>
        <v>40.853454865259444</v>
      </c>
    </row>
    <row r="14" spans="1:15" s="17" customFormat="1" ht="13" x14ac:dyDescent="0.3">
      <c r="A14" s="33" t="s">
        <v>23</v>
      </c>
      <c r="B14" s="15"/>
      <c r="C14" s="15"/>
      <c r="D14" s="15">
        <v>47</v>
      </c>
      <c r="E14" s="11">
        <f>SUM(D14)</f>
        <v>47</v>
      </c>
      <c r="F14" s="15"/>
      <c r="G14" s="15"/>
      <c r="H14" s="15">
        <v>74</v>
      </c>
      <c r="I14" s="15">
        <v>3</v>
      </c>
      <c r="J14" s="15">
        <v>45</v>
      </c>
      <c r="K14" s="11">
        <f>SUM(H14:J14)</f>
        <v>122</v>
      </c>
      <c r="L14" s="11">
        <v>89</v>
      </c>
      <c r="M14" s="11">
        <v>50</v>
      </c>
      <c r="N14" s="20"/>
      <c r="O14" s="11">
        <f>SUM(E14,K14,L14,M14,N14)</f>
        <v>308</v>
      </c>
    </row>
    <row r="15" spans="1:15" ht="13" x14ac:dyDescent="0.3">
      <c r="A15" s="33" t="s">
        <v>18</v>
      </c>
      <c r="B15" s="18"/>
      <c r="C15" s="18"/>
      <c r="D15" s="18"/>
      <c r="E15" s="19">
        <f>SUM(E14/E4*1000000)</f>
        <v>8.3203571168086086</v>
      </c>
      <c r="F15" s="18"/>
      <c r="G15" s="18"/>
      <c r="H15" s="18"/>
      <c r="I15" s="18"/>
      <c r="J15" s="18"/>
      <c r="K15" s="19">
        <f>SUM(K14/K4*1000000)</f>
        <v>13.015583814545426</v>
      </c>
      <c r="L15" s="19">
        <f>SUM(L14/L4*1000000)</f>
        <v>18.20785597381342</v>
      </c>
      <c r="M15" s="19">
        <f>SUM(M14/M4*1000000)</f>
        <v>9.3433022631159872</v>
      </c>
      <c r="N15" s="19"/>
      <c r="O15" s="19">
        <f>SUM(O14/O4*1000000)</f>
        <v>12.041018276076468</v>
      </c>
    </row>
    <row r="16" spans="1:15" s="17" customFormat="1" ht="13" x14ac:dyDescent="0.3">
      <c r="A16" s="33" t="s">
        <v>25</v>
      </c>
      <c r="B16" s="15"/>
      <c r="C16" s="15"/>
      <c r="D16" s="15" t="s">
        <v>24</v>
      </c>
      <c r="E16" s="11">
        <f>SUM(D16)</f>
        <v>0</v>
      </c>
      <c r="F16" s="15"/>
      <c r="G16" s="15"/>
      <c r="H16" s="15">
        <v>5</v>
      </c>
      <c r="I16" s="15" t="s">
        <v>24</v>
      </c>
      <c r="J16" s="15">
        <v>3</v>
      </c>
      <c r="K16" s="11">
        <f>SUM(H16:J16)</f>
        <v>8</v>
      </c>
      <c r="L16" s="20"/>
      <c r="M16" s="20"/>
      <c r="N16" s="20"/>
      <c r="O16" s="11">
        <f>SUM(E16,K16,L16,M16,N16)</f>
        <v>8</v>
      </c>
    </row>
    <row r="17" spans="1:15" ht="13" x14ac:dyDescent="0.3">
      <c r="A17" s="33" t="s">
        <v>22</v>
      </c>
      <c r="B17" s="21"/>
      <c r="C17" s="21"/>
      <c r="D17" s="21"/>
      <c r="E17" s="19">
        <f>SUM(E16/E4*1000000)</f>
        <v>0</v>
      </c>
      <c r="F17" s="21"/>
      <c r="G17" s="21"/>
      <c r="H17" s="21"/>
      <c r="I17" s="21"/>
      <c r="J17" s="21"/>
      <c r="K17" s="19">
        <f>SUM(K16/K4*1000000)</f>
        <v>0.85348090587183123</v>
      </c>
      <c r="L17" s="22"/>
      <c r="M17" s="22"/>
      <c r="N17" s="22"/>
      <c r="O17" s="19">
        <f>SUM(O16/O4*1000000)</f>
        <v>0.31275372145653163</v>
      </c>
    </row>
    <row r="18" spans="1:15" ht="13" x14ac:dyDescent="0.3">
      <c r="A18" s="33" t="s">
        <v>26</v>
      </c>
      <c r="B18" s="10"/>
      <c r="C18" s="10"/>
      <c r="D18" s="15" t="s">
        <v>24</v>
      </c>
      <c r="E18" s="11">
        <f>SUM(C18:D18)</f>
        <v>0</v>
      </c>
      <c r="F18" s="10"/>
      <c r="G18" s="10"/>
      <c r="H18" s="15">
        <v>1</v>
      </c>
      <c r="I18" s="15">
        <v>0</v>
      </c>
      <c r="J18" s="15">
        <v>6</v>
      </c>
      <c r="K18" s="11">
        <f>SUM(H18:J18)</f>
        <v>7</v>
      </c>
      <c r="L18" s="11" t="s">
        <v>24</v>
      </c>
      <c r="M18" s="23"/>
      <c r="N18" s="12"/>
      <c r="O18" s="11">
        <f>SUM(E18,K18,L18,M18,N18)</f>
        <v>7</v>
      </c>
    </row>
    <row r="19" spans="1:15" ht="13" x14ac:dyDescent="0.3">
      <c r="A19" s="33" t="s">
        <v>27</v>
      </c>
      <c r="B19" s="10"/>
      <c r="C19" s="10"/>
      <c r="D19" s="15">
        <f>SUM(D14,D16,D18)</f>
        <v>47</v>
      </c>
      <c r="E19" s="24">
        <f>SUM(E14,E16,E18)</f>
        <v>47</v>
      </c>
      <c r="F19" s="10"/>
      <c r="G19" s="10"/>
      <c r="H19" s="15">
        <f t="shared" ref="H19:M19" si="5">SUM(H14,H16,H18)</f>
        <v>80</v>
      </c>
      <c r="I19" s="15">
        <f t="shared" si="5"/>
        <v>3</v>
      </c>
      <c r="J19" s="15">
        <f t="shared" si="5"/>
        <v>54</v>
      </c>
      <c r="K19" s="24">
        <f t="shared" si="5"/>
        <v>137</v>
      </c>
      <c r="L19" s="24">
        <f t="shared" si="5"/>
        <v>89</v>
      </c>
      <c r="M19" s="24">
        <f t="shared" si="5"/>
        <v>50</v>
      </c>
      <c r="N19" s="20"/>
      <c r="O19" s="24">
        <f>SUM(O14,O16,O18)</f>
        <v>323</v>
      </c>
    </row>
    <row r="20" spans="1:15" ht="13" x14ac:dyDescent="0.3">
      <c r="A20" s="33" t="s">
        <v>22</v>
      </c>
      <c r="B20" s="18"/>
      <c r="C20" s="18"/>
      <c r="D20" s="18"/>
      <c r="E20" s="19">
        <f>SUM(E19/E4*1000000)</f>
        <v>8.3203571168086086</v>
      </c>
      <c r="F20" s="18"/>
      <c r="G20" s="18"/>
      <c r="H20" s="18"/>
      <c r="I20" s="18"/>
      <c r="J20" s="18"/>
      <c r="K20" s="19">
        <f>SUM(K19/K4*1000000)</f>
        <v>14.615860513055111</v>
      </c>
      <c r="L20" s="19">
        <f>SUM(L19/L4*1000000)</f>
        <v>18.20785597381342</v>
      </c>
      <c r="M20" s="19">
        <f>SUM(M19/M4*1000000)</f>
        <v>9.3433022631159872</v>
      </c>
      <c r="N20" s="19"/>
      <c r="O20" s="19">
        <f>SUM(O19/O4*1000000)</f>
        <v>12.627431503807465</v>
      </c>
    </row>
    <row r="21" spans="1:15" s="17" customFormat="1" ht="13" x14ac:dyDescent="0.3">
      <c r="A21" s="33" t="s">
        <v>28</v>
      </c>
      <c r="B21" s="15">
        <v>10</v>
      </c>
      <c r="C21" s="15"/>
      <c r="D21" s="15">
        <v>12</v>
      </c>
      <c r="E21" s="24">
        <f>SUM(B21,D21)</f>
        <v>22</v>
      </c>
      <c r="F21" s="15"/>
      <c r="G21" s="15">
        <v>11</v>
      </c>
      <c r="H21" s="15">
        <v>31</v>
      </c>
      <c r="I21" s="15"/>
      <c r="J21" s="15">
        <v>14</v>
      </c>
      <c r="K21" s="24">
        <f>SUM(G21,H21,J21)</f>
        <v>56</v>
      </c>
      <c r="L21" s="24">
        <v>30</v>
      </c>
      <c r="M21" s="24">
        <v>22</v>
      </c>
      <c r="N21" s="20"/>
      <c r="O21" s="24">
        <f>SUM(E21,K21,L21,M21,N21)</f>
        <v>130</v>
      </c>
    </row>
    <row r="22" spans="1:15" ht="13" x14ac:dyDescent="0.3">
      <c r="A22" s="33" t="s">
        <v>18</v>
      </c>
      <c r="B22" s="18"/>
      <c r="C22" s="18"/>
      <c r="D22" s="18"/>
      <c r="E22" s="19">
        <f>SUM(E21/E4*1000000)</f>
        <v>3.8946352461657314</v>
      </c>
      <c r="F22" s="18"/>
      <c r="G22" s="18"/>
      <c r="H22" s="18"/>
      <c r="I22" s="18"/>
      <c r="J22" s="18"/>
      <c r="K22" s="19">
        <f>SUM(K21/K4*1000000)</f>
        <v>5.9743663411028196</v>
      </c>
      <c r="L22" s="19">
        <f>SUM(L21/L4*1000000)</f>
        <v>6.1374795417348604</v>
      </c>
      <c r="M22" s="19">
        <f>SUM(M21/M4*1000000)</f>
        <v>4.1110529957710344</v>
      </c>
      <c r="N22" s="19"/>
      <c r="O22" s="19">
        <f>SUM(O21/O4*1000000)</f>
        <v>5.0822479736686388</v>
      </c>
    </row>
    <row r="23" spans="1:15" ht="13" x14ac:dyDescent="0.3">
      <c r="A23" s="33" t="s">
        <v>29</v>
      </c>
      <c r="B23" s="10"/>
      <c r="C23" s="10"/>
      <c r="D23" s="10"/>
      <c r="E23" s="11" t="s">
        <v>24</v>
      </c>
      <c r="F23" s="10"/>
      <c r="G23" s="10"/>
      <c r="H23" s="15" t="s">
        <v>24</v>
      </c>
      <c r="I23" s="15" t="s">
        <v>24</v>
      </c>
      <c r="J23" s="15" t="s">
        <v>24</v>
      </c>
      <c r="K23" s="11">
        <f>SUM(H23:J23)</f>
        <v>0</v>
      </c>
      <c r="L23" s="11">
        <v>1</v>
      </c>
      <c r="M23" s="23"/>
      <c r="N23" s="12"/>
      <c r="O23" s="11">
        <f>SUM(E23,K23,L23,M23,N23)</f>
        <v>1</v>
      </c>
    </row>
    <row r="24" spans="1:15" ht="13" x14ac:dyDescent="0.3">
      <c r="A24" s="33" t="s">
        <v>30</v>
      </c>
      <c r="B24" s="15">
        <f>SUM(B21,B23)</f>
        <v>10</v>
      </c>
      <c r="C24" s="10"/>
      <c r="D24" s="15">
        <v>12</v>
      </c>
      <c r="E24" s="24">
        <f>SUM(E21,E23)</f>
        <v>22</v>
      </c>
      <c r="F24" s="10"/>
      <c r="G24" s="15">
        <v>11</v>
      </c>
      <c r="H24" s="15">
        <v>31</v>
      </c>
      <c r="I24" s="15" t="s">
        <v>24</v>
      </c>
      <c r="J24" s="15">
        <v>14</v>
      </c>
      <c r="K24" s="24">
        <f>SUM(,K21,K23)</f>
        <v>56</v>
      </c>
      <c r="L24" s="24">
        <f>SUM(L21,L23)</f>
        <v>31</v>
      </c>
      <c r="M24" s="24">
        <f>SUM(M21,M23)</f>
        <v>22</v>
      </c>
      <c r="N24" s="20"/>
      <c r="O24" s="24">
        <f>SUM(O21,O23)</f>
        <v>131</v>
      </c>
    </row>
    <row r="25" spans="1:15" ht="13" x14ac:dyDescent="0.3">
      <c r="A25" s="33" t="s">
        <v>18</v>
      </c>
      <c r="B25" s="18"/>
      <c r="C25" s="18"/>
      <c r="D25" s="18"/>
      <c r="E25" s="19">
        <f>SUM(E24/E4*1000000)</f>
        <v>3.8946352461657314</v>
      </c>
      <c r="F25" s="18"/>
      <c r="G25" s="18"/>
      <c r="H25" s="18"/>
      <c r="I25" s="18"/>
      <c r="J25" s="18"/>
      <c r="K25" s="19">
        <f>SUM(K24/K4*1000000)</f>
        <v>5.9743663411028196</v>
      </c>
      <c r="L25" s="19">
        <f>SUM(L24/L4*1000000)</f>
        <v>6.342062193126023</v>
      </c>
      <c r="M25" s="19">
        <f>SUM(M24/M4*1000000)</f>
        <v>4.1110529957710344</v>
      </c>
      <c r="N25" s="19"/>
      <c r="O25" s="19">
        <f>SUM(O24/O4*1000000)</f>
        <v>5.1213421888507051</v>
      </c>
    </row>
    <row r="26" spans="1:15" s="17" customFormat="1" ht="13" x14ac:dyDescent="0.3">
      <c r="A26" s="33" t="s">
        <v>31</v>
      </c>
      <c r="B26" s="15"/>
      <c r="C26" s="15"/>
      <c r="D26" s="15">
        <v>0</v>
      </c>
      <c r="E26" s="11">
        <f>SUM(D26)</f>
        <v>0</v>
      </c>
      <c r="F26" s="15"/>
      <c r="G26" s="15"/>
      <c r="H26" s="15" t="s">
        <v>24</v>
      </c>
      <c r="I26" s="15"/>
      <c r="J26" s="15"/>
      <c r="K26" s="11">
        <f>SUM(G26:J26)</f>
        <v>0</v>
      </c>
      <c r="L26" s="11">
        <v>1</v>
      </c>
      <c r="M26" s="11">
        <v>0</v>
      </c>
      <c r="N26" s="20"/>
      <c r="O26" s="11">
        <f>SUM(E26,K26,L26,M26,N26)</f>
        <v>1</v>
      </c>
    </row>
    <row r="27" spans="1:15" ht="13" x14ac:dyDescent="0.3">
      <c r="A27" s="33" t="s">
        <v>18</v>
      </c>
      <c r="B27" s="18"/>
      <c r="C27" s="18"/>
      <c r="D27" s="18"/>
      <c r="E27" s="19">
        <f>SUM(E26/E4*1000000)</f>
        <v>0</v>
      </c>
      <c r="F27" s="18"/>
      <c r="G27" s="18"/>
      <c r="H27" s="18"/>
      <c r="I27" s="18"/>
      <c r="J27" s="18"/>
      <c r="K27" s="19">
        <f>SUM(K26/K4*1000000)</f>
        <v>0</v>
      </c>
      <c r="L27" s="19">
        <f>SUM(L26/L4*1000000)</f>
        <v>0.20458265139116205</v>
      </c>
      <c r="M27" s="19">
        <f>SUM(M26/M4*1000000)</f>
        <v>0</v>
      </c>
      <c r="N27" s="19"/>
      <c r="O27" s="19">
        <f>SUM(O26/O4*1000000)</f>
        <v>3.9094215182066454E-2</v>
      </c>
    </row>
    <row r="28" spans="1:15" s="17" customFormat="1" ht="13" x14ac:dyDescent="0.3">
      <c r="A28" s="33" t="s">
        <v>32</v>
      </c>
      <c r="B28" s="15"/>
      <c r="C28" s="15"/>
      <c r="D28" s="15">
        <v>24</v>
      </c>
      <c r="E28" s="11">
        <f>SUM(D28)</f>
        <v>24</v>
      </c>
      <c r="F28" s="15"/>
      <c r="G28" s="15">
        <v>9</v>
      </c>
      <c r="H28" s="15">
        <v>27</v>
      </c>
      <c r="I28" s="15"/>
      <c r="J28" s="15"/>
      <c r="K28" s="11">
        <f>SUM(G28:J28)</f>
        <v>36</v>
      </c>
      <c r="L28" s="11">
        <v>30</v>
      </c>
      <c r="M28" s="11">
        <v>15</v>
      </c>
      <c r="N28" s="20"/>
      <c r="O28" s="11">
        <f>SUM(E28,K28,L28,M28,N28)</f>
        <v>105</v>
      </c>
    </row>
    <row r="29" spans="1:15" ht="13" x14ac:dyDescent="0.3">
      <c r="A29" s="33" t="s">
        <v>18</v>
      </c>
      <c r="B29" s="21"/>
      <c r="C29" s="21"/>
      <c r="D29" s="21"/>
      <c r="E29" s="19">
        <f>SUM(E28/E4*1000000)</f>
        <v>4.2486929958171622</v>
      </c>
      <c r="F29" s="21"/>
      <c r="G29" s="21"/>
      <c r="H29" s="21"/>
      <c r="I29" s="21"/>
      <c r="J29" s="21"/>
      <c r="K29" s="19">
        <f>SUM(K28/K4*1000000)</f>
        <v>3.8406640764232405</v>
      </c>
      <c r="L29" s="19">
        <f>SUM(L28/L4*1000000)</f>
        <v>6.1374795417348604</v>
      </c>
      <c r="M29" s="19">
        <f>SUM(M28/M4*1000000)</f>
        <v>2.8029906789347963</v>
      </c>
      <c r="N29" s="22"/>
      <c r="O29" s="19">
        <f>SUM(O28/O4*1000000)</f>
        <v>4.1048925941169774</v>
      </c>
    </row>
    <row r="30" spans="1:15" s="17" customFormat="1" ht="13" x14ac:dyDescent="0.3">
      <c r="A30" s="33" t="s">
        <v>33</v>
      </c>
      <c r="B30" s="15"/>
      <c r="C30" s="15"/>
      <c r="D30" s="15">
        <v>7</v>
      </c>
      <c r="E30" s="11">
        <f>SUM(D30)</f>
        <v>7</v>
      </c>
      <c r="F30" s="15"/>
      <c r="G30" s="15">
        <v>4</v>
      </c>
      <c r="H30" s="15">
        <v>11</v>
      </c>
      <c r="I30" s="15"/>
      <c r="J30" s="15"/>
      <c r="K30" s="11">
        <f>SUM(G30:J30)</f>
        <v>15</v>
      </c>
      <c r="L30" s="11">
        <v>1</v>
      </c>
      <c r="M30" s="11">
        <v>0</v>
      </c>
      <c r="N30" s="20"/>
      <c r="O30" s="11">
        <f>SUM(E30,K30,L30,M30,N30)</f>
        <v>23</v>
      </c>
    </row>
    <row r="31" spans="1:15" ht="13" x14ac:dyDescent="0.3">
      <c r="A31" s="33" t="s">
        <v>18</v>
      </c>
      <c r="B31" s="18"/>
      <c r="C31" s="18"/>
      <c r="D31" s="18"/>
      <c r="E31" s="19">
        <f>SUM(E30/E4*1000000)</f>
        <v>1.2392021237800055</v>
      </c>
      <c r="F31" s="18"/>
      <c r="G31" s="18"/>
      <c r="H31" s="18"/>
      <c r="I31" s="18"/>
      <c r="J31" s="18"/>
      <c r="K31" s="19">
        <f>SUM(K30/K4*1000000)</f>
        <v>1.6002766985096835</v>
      </c>
      <c r="L31" s="19">
        <f>SUM(L30/L4*1000000)</f>
        <v>0.20458265139116205</v>
      </c>
      <c r="M31" s="19">
        <f>SUM(M30/M4*1000000)</f>
        <v>0</v>
      </c>
      <c r="N31" s="19"/>
      <c r="O31" s="19">
        <f>SUM(O30/O4*1000000)</f>
        <v>0.89916694918752837</v>
      </c>
    </row>
    <row r="32" spans="1:15" ht="13" x14ac:dyDescent="0.3">
      <c r="A32" s="33" t="s">
        <v>34</v>
      </c>
      <c r="B32" s="10"/>
      <c r="C32" s="10"/>
      <c r="D32" s="15">
        <f>SUM(D26,D28,D30)</f>
        <v>31</v>
      </c>
      <c r="E32" s="16">
        <f>SUM(E26,E28,E30)</f>
        <v>31</v>
      </c>
      <c r="F32" s="15"/>
      <c r="G32" s="15">
        <f>SUM(G26,G28,G30)</f>
        <v>13</v>
      </c>
      <c r="H32" s="15">
        <f>SUM(H26,H28,H30)</f>
        <v>38</v>
      </c>
      <c r="I32" s="10"/>
      <c r="J32" s="10"/>
      <c r="K32" s="16">
        <f>SUM(K26,K28,K30)</f>
        <v>51</v>
      </c>
      <c r="L32" s="16">
        <f>SUM(L26,L28,L30)</f>
        <v>32</v>
      </c>
      <c r="M32" s="16">
        <f>SUM(M26,M28,M30)</f>
        <v>15</v>
      </c>
      <c r="N32" s="20"/>
      <c r="O32" s="16">
        <f>SUM(O26,O28,O30)</f>
        <v>129</v>
      </c>
    </row>
    <row r="33" spans="1:15" ht="13" x14ac:dyDescent="0.3">
      <c r="A33" s="33" t="s">
        <v>22</v>
      </c>
      <c r="B33" s="18"/>
      <c r="C33" s="18"/>
      <c r="D33" s="18"/>
      <c r="E33" s="19">
        <f>SUM(E32/E4*1000000)</f>
        <v>5.4878951195971668</v>
      </c>
      <c r="F33" s="18"/>
      <c r="G33" s="18"/>
      <c r="H33" s="18"/>
      <c r="I33" s="18"/>
      <c r="J33" s="18"/>
      <c r="K33" s="19">
        <f>SUM(K32/K4*1000000)</f>
        <v>5.4409407749329244</v>
      </c>
      <c r="L33" s="19">
        <f>SUM(L32/L4*1000000)</f>
        <v>6.5466448445171856</v>
      </c>
      <c r="M33" s="19">
        <f>SUM(M32/M4*1000000)</f>
        <v>2.8029906789347963</v>
      </c>
      <c r="N33" s="19"/>
      <c r="O33" s="19">
        <f>SUM(O32/O4*1000000)</f>
        <v>5.0431537584865724</v>
      </c>
    </row>
    <row r="34" spans="1:15" s="17" customFormat="1" ht="13" x14ac:dyDescent="0.3">
      <c r="A34" s="33" t="s">
        <v>35</v>
      </c>
      <c r="B34" s="15"/>
      <c r="C34" s="15"/>
      <c r="D34" s="15"/>
      <c r="E34" s="20"/>
      <c r="F34" s="15" t="s">
        <v>24</v>
      </c>
      <c r="G34" s="15"/>
      <c r="H34" s="15">
        <v>10</v>
      </c>
      <c r="I34" s="15">
        <v>15</v>
      </c>
      <c r="J34" s="15">
        <v>1</v>
      </c>
      <c r="K34" s="20">
        <f>SUM(F34:J34)</f>
        <v>26</v>
      </c>
      <c r="L34" s="20">
        <v>15</v>
      </c>
      <c r="M34" s="20">
        <v>2</v>
      </c>
      <c r="N34" s="20"/>
      <c r="O34" s="20">
        <f>SUM(E34,K34,L34,M34,N34)</f>
        <v>43</v>
      </c>
    </row>
    <row r="35" spans="1:15" ht="13" x14ac:dyDescent="0.3">
      <c r="A35" s="33" t="s">
        <v>18</v>
      </c>
      <c r="B35" s="21"/>
      <c r="C35" s="21"/>
      <c r="D35" s="21"/>
      <c r="E35" s="22"/>
      <c r="F35" s="21"/>
      <c r="G35" s="21"/>
      <c r="H35" s="21"/>
      <c r="I35" s="21"/>
      <c r="J35" s="21"/>
      <c r="K35" s="19">
        <f>SUM(K34/K4*1000000)</f>
        <v>2.7738129440834518</v>
      </c>
      <c r="L35" s="19">
        <f>SUM(L34/L4*1000000)</f>
        <v>3.0687397708674302</v>
      </c>
      <c r="M35" s="22"/>
      <c r="N35" s="22"/>
      <c r="O35" s="19">
        <f>SUM(O34/O4*1000000)</f>
        <v>1.6810512528288575</v>
      </c>
    </row>
    <row r="36" spans="1:15" ht="13" x14ac:dyDescent="0.3">
      <c r="A36" s="33" t="s">
        <v>36</v>
      </c>
      <c r="B36" s="10"/>
      <c r="C36" s="10"/>
      <c r="D36" s="10"/>
      <c r="E36" s="12" t="s">
        <v>24</v>
      </c>
      <c r="F36" s="15">
        <v>0</v>
      </c>
      <c r="G36" s="10"/>
      <c r="H36" s="15">
        <v>0</v>
      </c>
      <c r="I36" s="15">
        <v>7</v>
      </c>
      <c r="J36" s="15">
        <v>3</v>
      </c>
      <c r="K36" s="20">
        <f>SUM(F36:J36)</f>
        <v>10</v>
      </c>
      <c r="L36" s="26">
        <v>6</v>
      </c>
      <c r="M36" s="26">
        <v>8</v>
      </c>
      <c r="N36" s="22"/>
      <c r="O36" s="11">
        <v>13</v>
      </c>
    </row>
    <row r="37" spans="1:15" ht="13" x14ac:dyDescent="0.3">
      <c r="A37" s="33" t="s">
        <v>22</v>
      </c>
      <c r="B37" s="21"/>
      <c r="C37" s="21"/>
      <c r="D37" s="21"/>
      <c r="E37" s="22"/>
      <c r="F37" s="21"/>
      <c r="G37" s="21"/>
      <c r="H37" s="21"/>
      <c r="I37" s="21"/>
      <c r="J37" s="21"/>
      <c r="K37" s="19">
        <f>SUM(K36/K4*1000000)</f>
        <v>1.0668511323397891</v>
      </c>
      <c r="L37" s="19">
        <f>SUM(L36/L4*1000000)</f>
        <v>1.2274959083469721</v>
      </c>
      <c r="M37" s="19">
        <f>SUM(M36/M4*1000000)</f>
        <v>1.4949283620985581</v>
      </c>
      <c r="N37" s="22"/>
      <c r="O37" s="19">
        <f>SUM(O36/O4*1000000)</f>
        <v>0.50822479736686388</v>
      </c>
    </row>
    <row r="38" spans="1:15" ht="13" x14ac:dyDescent="0.3">
      <c r="A38" s="17" t="s">
        <v>37</v>
      </c>
      <c r="B38" s="10"/>
      <c r="C38" s="10"/>
      <c r="D38" s="10"/>
      <c r="E38" s="12"/>
      <c r="F38" s="15"/>
      <c r="G38" s="10"/>
      <c r="H38" s="15">
        <v>1</v>
      </c>
      <c r="I38" s="10"/>
      <c r="J38" s="10"/>
      <c r="K38" s="20">
        <f>SUM(F38:J38)</f>
        <v>1</v>
      </c>
      <c r="L38" s="12"/>
      <c r="M38" s="20">
        <v>1</v>
      </c>
      <c r="N38" s="12"/>
      <c r="O38" s="20">
        <f>SUM(E38,K38,L38,M38,N38)</f>
        <v>2</v>
      </c>
    </row>
    <row r="39" spans="1:15" ht="13" x14ac:dyDescent="0.3">
      <c r="A39" s="33" t="s">
        <v>22</v>
      </c>
      <c r="B39" s="18"/>
      <c r="C39" s="18"/>
      <c r="D39" s="18"/>
      <c r="E39" s="19"/>
      <c r="F39" s="18"/>
      <c r="G39" s="18"/>
      <c r="H39" s="18"/>
      <c r="I39" s="18"/>
      <c r="J39" s="18"/>
      <c r="K39" s="19">
        <f>SUM(K38/K4*1000000)</f>
        <v>0.1066851132339789</v>
      </c>
      <c r="L39" s="19"/>
      <c r="M39" s="19">
        <f>SUM(M38/M4*1000000)</f>
        <v>0.18686604526231976</v>
      </c>
      <c r="N39" s="19"/>
      <c r="O39" s="19">
        <f>SUM(O38/O4*1000000)</f>
        <v>7.8188430364132908E-2</v>
      </c>
    </row>
    <row r="40" spans="1:15" ht="13" x14ac:dyDescent="0.3">
      <c r="A40" s="34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</row>
    <row r="41" spans="1:15" x14ac:dyDescent="0.25">
      <c r="A41" s="27" t="s">
        <v>58</v>
      </c>
      <c r="B41" s="37"/>
      <c r="C41" s="37"/>
      <c r="D41" s="37"/>
      <c r="E41" s="37"/>
    </row>
    <row r="42" spans="1:15" x14ac:dyDescent="0.25">
      <c r="A42" s="27" t="s">
        <v>59</v>
      </c>
      <c r="B42" s="37"/>
      <c r="C42" s="37"/>
      <c r="D42" s="37"/>
      <c r="E42" s="37"/>
    </row>
    <row r="43" spans="1:15" s="34" customFormat="1" ht="13" x14ac:dyDescent="0.3">
      <c r="A43" s="27" t="s">
        <v>60</v>
      </c>
      <c r="B43" s="38"/>
      <c r="C43" s="38"/>
      <c r="D43" s="38"/>
      <c r="E43" s="38"/>
    </row>
    <row r="44" spans="1:15" x14ac:dyDescent="0.25">
      <c r="A44" s="27" t="s">
        <v>61</v>
      </c>
    </row>
    <row r="45" spans="1:15" x14ac:dyDescent="0.25">
      <c r="A45" s="27" t="s">
        <v>62</v>
      </c>
    </row>
    <row r="46" spans="1:15" x14ac:dyDescent="0.25">
      <c r="A46" s="27" t="s">
        <v>63</v>
      </c>
    </row>
    <row r="47" spans="1:15" x14ac:dyDescent="0.25">
      <c r="A47" s="38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8" activeCellId="1" sqref="A5:IV5 A8"/>
    </sheetView>
  </sheetViews>
  <sheetFormatPr defaultColWidth="9" defaultRowHeight="12.5" x14ac:dyDescent="0.25"/>
  <cols>
    <col min="1" max="1" width="24.7265625" customWidth="1"/>
    <col min="2" max="2" width="6.7265625" customWidth="1"/>
    <col min="3" max="3" width="7.1796875" customWidth="1"/>
    <col min="4" max="4" width="6.26953125" customWidth="1"/>
    <col min="5" max="5" width="9.7265625" customWidth="1"/>
    <col min="7" max="7" width="7" customWidth="1"/>
    <col min="8" max="8" width="5.7265625" customWidth="1"/>
    <col min="9" max="9" width="8" customWidth="1"/>
    <col min="10" max="10" width="7.81640625" customWidth="1"/>
    <col min="13" max="13" width="8" customWidth="1"/>
    <col min="14" max="14" width="8.453125" customWidth="1"/>
    <col min="15" max="15" width="8" customWidth="1"/>
    <col min="16" max="16" width="10.1796875" customWidth="1"/>
  </cols>
  <sheetData>
    <row r="1" spans="1:16" s="33" customFormat="1" ht="13" x14ac:dyDescent="0.3">
      <c r="A1" s="33" t="s">
        <v>64</v>
      </c>
    </row>
    <row r="2" spans="1:16" s="33" customFormat="1" ht="13" x14ac:dyDescent="0.3">
      <c r="A2" s="34"/>
    </row>
    <row r="3" spans="1:16" s="17" customFormat="1" ht="13" x14ac:dyDescent="0.3">
      <c r="A3" s="33"/>
      <c r="B3" s="35" t="s">
        <v>52</v>
      </c>
      <c r="C3" s="35" t="s">
        <v>2</v>
      </c>
      <c r="D3" s="35" t="s">
        <v>65</v>
      </c>
      <c r="E3" s="35" t="s">
        <v>3</v>
      </c>
      <c r="F3" s="26" t="s">
        <v>4</v>
      </c>
      <c r="G3" s="35" t="s">
        <v>53</v>
      </c>
      <c r="H3" s="35" t="s">
        <v>54</v>
      </c>
      <c r="I3" s="35" t="s">
        <v>6</v>
      </c>
      <c r="J3" s="35" t="s">
        <v>7</v>
      </c>
      <c r="K3" s="35" t="s">
        <v>8</v>
      </c>
      <c r="L3" s="26" t="s">
        <v>9</v>
      </c>
      <c r="M3" s="26" t="s">
        <v>10</v>
      </c>
      <c r="N3" s="26" t="s">
        <v>11</v>
      </c>
      <c r="O3" s="26" t="s">
        <v>55</v>
      </c>
      <c r="P3" s="36" t="s">
        <v>13</v>
      </c>
    </row>
    <row r="4" spans="1:16" ht="13" x14ac:dyDescent="0.3">
      <c r="A4" s="33" t="s">
        <v>14</v>
      </c>
      <c r="B4" s="10">
        <v>1668057</v>
      </c>
      <c r="C4" s="10">
        <v>1318931</v>
      </c>
      <c r="D4" s="10">
        <v>617913</v>
      </c>
      <c r="E4" s="10">
        <v>1934825</v>
      </c>
      <c r="F4" s="12">
        <v>5519441</v>
      </c>
      <c r="G4" s="10">
        <v>1700000</v>
      </c>
      <c r="H4" s="10"/>
      <c r="I4" s="10">
        <v>3600000</v>
      </c>
      <c r="J4" s="10">
        <v>2000000</v>
      </c>
      <c r="K4" s="10">
        <v>2100000</v>
      </c>
      <c r="L4" s="12">
        <v>9292359</v>
      </c>
      <c r="M4" s="13">
        <v>4825552</v>
      </c>
      <c r="N4" s="13">
        <v>5336886</v>
      </c>
      <c r="O4" s="13">
        <v>319246</v>
      </c>
      <c r="P4" s="12">
        <f>SUM(F4+L4+M4+N4+O4)</f>
        <v>25293484</v>
      </c>
    </row>
    <row r="5" spans="1:16" ht="13" x14ac:dyDescent="0.3">
      <c r="A5" s="33" t="s">
        <v>56</v>
      </c>
      <c r="B5" s="14">
        <v>33</v>
      </c>
      <c r="C5" s="14">
        <v>10</v>
      </c>
      <c r="D5" s="14" t="s">
        <v>24</v>
      </c>
      <c r="E5" s="14">
        <v>36</v>
      </c>
      <c r="F5" s="16">
        <f>SUM(B5:E5)</f>
        <v>79</v>
      </c>
      <c r="G5" s="14"/>
      <c r="H5" s="14"/>
      <c r="I5" s="14">
        <v>56</v>
      </c>
      <c r="J5" s="14">
        <v>31</v>
      </c>
      <c r="K5" s="14">
        <v>23</v>
      </c>
      <c r="L5" s="12" t="s">
        <v>24</v>
      </c>
      <c r="M5" s="13" t="s">
        <v>24</v>
      </c>
      <c r="N5" s="13">
        <v>95</v>
      </c>
      <c r="O5" s="13"/>
      <c r="P5" s="12"/>
    </row>
    <row r="6" spans="1:16" s="17" customFormat="1" ht="13" x14ac:dyDescent="0.3">
      <c r="A6" s="33" t="s">
        <v>57</v>
      </c>
      <c r="B6" s="15">
        <v>32</v>
      </c>
      <c r="C6" s="15">
        <v>9</v>
      </c>
      <c r="D6" s="15" t="s">
        <v>24</v>
      </c>
      <c r="E6" s="15">
        <v>36</v>
      </c>
      <c r="F6" s="16">
        <f>SUM(B6:E6)</f>
        <v>77</v>
      </c>
      <c r="G6" s="15">
        <v>25</v>
      </c>
      <c r="H6" s="15"/>
      <c r="I6" s="15">
        <v>55</v>
      </c>
      <c r="J6" s="15">
        <v>27</v>
      </c>
      <c r="K6" s="15">
        <v>21</v>
      </c>
      <c r="L6" s="16">
        <f>SUM(G6:K6)</f>
        <v>128</v>
      </c>
      <c r="M6" s="16">
        <v>102</v>
      </c>
      <c r="N6" s="16">
        <v>94</v>
      </c>
      <c r="O6" s="16">
        <v>6</v>
      </c>
      <c r="P6" s="16">
        <f>SUM(F6,L6,M6,N6,O6)</f>
        <v>407</v>
      </c>
    </row>
    <row r="7" spans="1:16" ht="13" x14ac:dyDescent="0.3">
      <c r="A7" s="33" t="s">
        <v>18</v>
      </c>
      <c r="B7" s="18">
        <f>SUM(B6/B4*1000000)</f>
        <v>19.183996709944566</v>
      </c>
      <c r="C7" s="18">
        <f>SUM(C6/C4*1000000)</f>
        <v>6.8237079877567517</v>
      </c>
      <c r="D7" s="18" t="s">
        <v>24</v>
      </c>
      <c r="E7" s="18">
        <f>SUM(E6/(E4+D4)*1000000)</f>
        <v>14.102504839901314</v>
      </c>
      <c r="F7" s="19">
        <f>SUM(F6/F4*1000000)</f>
        <v>13.950688122221074</v>
      </c>
      <c r="G7" s="18">
        <f>SUM(G6/G4*1000000)</f>
        <v>14.705882352941178</v>
      </c>
      <c r="H7" s="18"/>
      <c r="I7" s="18">
        <f t="shared" ref="I7:P7" si="0">SUM(I6/I4*1000000)</f>
        <v>15.277777777777777</v>
      </c>
      <c r="J7" s="18">
        <f t="shared" si="0"/>
        <v>13.5</v>
      </c>
      <c r="K7" s="18">
        <f t="shared" si="0"/>
        <v>10</v>
      </c>
      <c r="L7" s="19">
        <f t="shared" si="0"/>
        <v>13.774758379438419</v>
      </c>
      <c r="M7" s="19">
        <f t="shared" si="0"/>
        <v>21.137478157939235</v>
      </c>
      <c r="N7" s="19">
        <f t="shared" si="0"/>
        <v>17.6132673622783</v>
      </c>
      <c r="O7" s="19">
        <f t="shared" si="0"/>
        <v>18.794284031749811</v>
      </c>
      <c r="P7" s="19">
        <f t="shared" si="0"/>
        <v>16.091100775203607</v>
      </c>
    </row>
    <row r="8" spans="1:16" s="17" customFormat="1" ht="13" x14ac:dyDescent="0.3">
      <c r="A8" s="33" t="s">
        <v>19</v>
      </c>
      <c r="B8" s="15">
        <v>56</v>
      </c>
      <c r="C8" s="15">
        <v>16</v>
      </c>
      <c r="D8" s="15">
        <v>13</v>
      </c>
      <c r="E8" s="15">
        <v>56</v>
      </c>
      <c r="F8" s="11">
        <f>SUM(B8:E8)</f>
        <v>141</v>
      </c>
      <c r="G8" s="15">
        <v>46</v>
      </c>
      <c r="H8" s="15"/>
      <c r="I8" s="15">
        <v>103</v>
      </c>
      <c r="J8" s="15">
        <v>44</v>
      </c>
      <c r="K8" s="15">
        <v>36</v>
      </c>
      <c r="L8" s="11">
        <f>SUM(G8:K8)</f>
        <v>229</v>
      </c>
      <c r="M8" s="11">
        <v>188</v>
      </c>
      <c r="N8" s="11">
        <v>174</v>
      </c>
      <c r="O8" s="20"/>
      <c r="P8" s="11">
        <f>SUM(F8,L8,M8,N8,O8)</f>
        <v>732</v>
      </c>
    </row>
    <row r="9" spans="1:16" ht="13" x14ac:dyDescent="0.3">
      <c r="A9" s="33" t="s">
        <v>18</v>
      </c>
      <c r="B9" s="18">
        <f t="shared" ref="B9:G9" si="1">SUM(B8/B4*1000000)</f>
        <v>33.571994242402987</v>
      </c>
      <c r="C9" s="18">
        <f t="shared" si="1"/>
        <v>12.131036422678669</v>
      </c>
      <c r="D9" s="18">
        <f t="shared" si="1"/>
        <v>21.038560444593333</v>
      </c>
      <c r="E9" s="18">
        <f t="shared" si="1"/>
        <v>28.943186076260126</v>
      </c>
      <c r="F9" s="19">
        <f t="shared" si="1"/>
        <v>25.546065262768458</v>
      </c>
      <c r="G9" s="18">
        <f t="shared" si="1"/>
        <v>27.058823529411764</v>
      </c>
      <c r="H9" s="18"/>
      <c r="I9" s="18">
        <f t="shared" ref="I9:N9" si="2">SUM(I8/I4*1000000)</f>
        <v>28.611111111111111</v>
      </c>
      <c r="J9" s="18">
        <f t="shared" si="2"/>
        <v>22</v>
      </c>
      <c r="K9" s="18">
        <f t="shared" si="2"/>
        <v>17.142857142857142</v>
      </c>
      <c r="L9" s="19">
        <f t="shared" si="2"/>
        <v>24.643903663214047</v>
      </c>
      <c r="M9" s="19">
        <f t="shared" si="2"/>
        <v>38.959273467574278</v>
      </c>
      <c r="N9" s="19">
        <f t="shared" si="2"/>
        <v>32.603282138685366</v>
      </c>
      <c r="O9" s="19"/>
      <c r="P9" s="19">
        <f>SUM(P8/P4*1000000)</f>
        <v>28.940259870882162</v>
      </c>
    </row>
    <row r="10" spans="1:16" s="17" customFormat="1" ht="13" x14ac:dyDescent="0.3">
      <c r="A10" s="33" t="s">
        <v>20</v>
      </c>
      <c r="B10" s="15">
        <v>29</v>
      </c>
      <c r="C10" s="15">
        <v>36</v>
      </c>
      <c r="D10" s="15">
        <v>4</v>
      </c>
      <c r="E10" s="15">
        <v>21</v>
      </c>
      <c r="F10" s="11">
        <f>SUM(B10:E10)</f>
        <v>90</v>
      </c>
      <c r="G10" s="15">
        <v>36</v>
      </c>
      <c r="H10" s="15"/>
      <c r="I10" s="15">
        <v>46</v>
      </c>
      <c r="J10" s="15">
        <v>47</v>
      </c>
      <c r="K10" s="15">
        <v>35</v>
      </c>
      <c r="L10" s="11">
        <f>SUM(G10:K10)</f>
        <v>164</v>
      </c>
      <c r="M10" s="11">
        <v>104</v>
      </c>
      <c r="N10" s="11">
        <v>6</v>
      </c>
      <c r="O10" s="11">
        <v>7</v>
      </c>
      <c r="P10" s="11">
        <f>SUM(F10,L10,M10,N10,O10)</f>
        <v>371</v>
      </c>
    </row>
    <row r="11" spans="1:16" ht="13" x14ac:dyDescent="0.3">
      <c r="A11" s="33" t="s">
        <v>18</v>
      </c>
      <c r="B11" s="18">
        <f t="shared" ref="B11:G11" si="3">SUM(B10/B4*1000000)</f>
        <v>17.385497018387262</v>
      </c>
      <c r="C11" s="18">
        <f t="shared" si="3"/>
        <v>27.294831951027007</v>
      </c>
      <c r="D11" s="18">
        <f t="shared" si="3"/>
        <v>6.4734032137210251</v>
      </c>
      <c r="E11" s="18">
        <f t="shared" si="3"/>
        <v>10.853694778597548</v>
      </c>
      <c r="F11" s="19">
        <f t="shared" si="3"/>
        <v>16.305999103894759</v>
      </c>
      <c r="G11" s="18">
        <f t="shared" si="3"/>
        <v>21.176470588235297</v>
      </c>
      <c r="H11" s="18"/>
      <c r="I11" s="18">
        <f t="shared" ref="I11:P11" si="4">SUM(I10/I4*1000000)</f>
        <v>12.777777777777777</v>
      </c>
      <c r="J11" s="18">
        <f t="shared" si="4"/>
        <v>23.5</v>
      </c>
      <c r="K11" s="18">
        <f t="shared" si="4"/>
        <v>16.666666666666668</v>
      </c>
      <c r="L11" s="19">
        <f t="shared" si="4"/>
        <v>17.648909173655476</v>
      </c>
      <c r="M11" s="19">
        <f t="shared" si="4"/>
        <v>21.551938513977262</v>
      </c>
      <c r="N11" s="19">
        <f t="shared" si="4"/>
        <v>1.12425110823053</v>
      </c>
      <c r="O11" s="19">
        <f t="shared" si="4"/>
        <v>21.926664703708113</v>
      </c>
      <c r="P11" s="19">
        <f t="shared" si="4"/>
        <v>14.667809306143829</v>
      </c>
    </row>
    <row r="12" spans="1:16" ht="13" x14ac:dyDescent="0.3">
      <c r="A12" s="33" t="s">
        <v>21</v>
      </c>
      <c r="B12" s="15">
        <f t="shared" ref="B12:G12" si="5">SUM(B8,B10)</f>
        <v>85</v>
      </c>
      <c r="C12" s="15">
        <f t="shared" si="5"/>
        <v>52</v>
      </c>
      <c r="D12" s="15">
        <f t="shared" si="5"/>
        <v>17</v>
      </c>
      <c r="E12" s="15">
        <f t="shared" si="5"/>
        <v>77</v>
      </c>
      <c r="F12" s="16">
        <f t="shared" si="5"/>
        <v>231</v>
      </c>
      <c r="G12" s="15">
        <f t="shared" si="5"/>
        <v>82</v>
      </c>
      <c r="H12" s="10"/>
      <c r="I12" s="15">
        <f t="shared" ref="I12:P12" si="6">SUM(I8,I10)</f>
        <v>149</v>
      </c>
      <c r="J12" s="15">
        <f t="shared" si="6"/>
        <v>91</v>
      </c>
      <c r="K12" s="15">
        <f t="shared" si="6"/>
        <v>71</v>
      </c>
      <c r="L12" s="16">
        <f t="shared" si="6"/>
        <v>393</v>
      </c>
      <c r="M12" s="16">
        <f t="shared" si="6"/>
        <v>292</v>
      </c>
      <c r="N12" s="16">
        <f t="shared" si="6"/>
        <v>180</v>
      </c>
      <c r="O12" s="16">
        <f t="shared" si="6"/>
        <v>7</v>
      </c>
      <c r="P12" s="16">
        <f t="shared" si="6"/>
        <v>1103</v>
      </c>
    </row>
    <row r="13" spans="1:16" ht="13" x14ac:dyDescent="0.3">
      <c r="A13" s="33" t="s">
        <v>22</v>
      </c>
      <c r="B13" s="18">
        <f t="shared" ref="B13:G13" si="7">SUM(B12/B4*1000000)</f>
        <v>50.957491260790249</v>
      </c>
      <c r="C13" s="18">
        <f t="shared" si="7"/>
        <v>39.425868373705676</v>
      </c>
      <c r="D13" s="18">
        <f t="shared" si="7"/>
        <v>27.511963658314357</v>
      </c>
      <c r="E13" s="18">
        <f t="shared" si="7"/>
        <v>39.796880854857669</v>
      </c>
      <c r="F13" s="19">
        <f t="shared" si="7"/>
        <v>41.852064366663214</v>
      </c>
      <c r="G13" s="18">
        <f t="shared" si="7"/>
        <v>48.235294117647058</v>
      </c>
      <c r="H13" s="18"/>
      <c r="I13" s="18">
        <f t="shared" ref="I13:P13" si="8">SUM(I12/I4*1000000)</f>
        <v>41.388888888888893</v>
      </c>
      <c r="J13" s="18">
        <f t="shared" si="8"/>
        <v>45.5</v>
      </c>
      <c r="K13" s="18">
        <f t="shared" si="8"/>
        <v>33.80952380952381</v>
      </c>
      <c r="L13" s="19">
        <f t="shared" si="8"/>
        <v>42.292812836869516</v>
      </c>
      <c r="M13" s="19">
        <f t="shared" si="8"/>
        <v>60.51121198155154</v>
      </c>
      <c r="N13" s="19">
        <f t="shared" si="8"/>
        <v>33.727533246915897</v>
      </c>
      <c r="O13" s="19">
        <f t="shared" si="8"/>
        <v>21.926664703708113</v>
      </c>
      <c r="P13" s="19">
        <f t="shared" si="8"/>
        <v>43.608069177025982</v>
      </c>
    </row>
    <row r="14" spans="1:16" s="17" customFormat="1" ht="13" x14ac:dyDescent="0.3">
      <c r="A14" s="33" t="s">
        <v>23</v>
      </c>
      <c r="B14" s="15"/>
      <c r="C14" s="15"/>
      <c r="D14" s="15" t="s">
        <v>24</v>
      </c>
      <c r="E14" s="15">
        <v>39</v>
      </c>
      <c r="F14" s="11">
        <f>SUM(E14)</f>
        <v>39</v>
      </c>
      <c r="G14" s="15"/>
      <c r="H14" s="15"/>
      <c r="I14" s="15">
        <v>86</v>
      </c>
      <c r="J14" s="15">
        <v>10</v>
      </c>
      <c r="K14" s="15">
        <v>41</v>
      </c>
      <c r="L14" s="11">
        <f>SUM(I14:K14)</f>
        <v>137</v>
      </c>
      <c r="M14" s="11">
        <v>82</v>
      </c>
      <c r="N14" s="11">
        <v>48</v>
      </c>
      <c r="O14" s="20"/>
      <c r="P14" s="11">
        <f>SUM(F14,L14,M14,N14,O14)</f>
        <v>306</v>
      </c>
    </row>
    <row r="15" spans="1:16" ht="13" x14ac:dyDescent="0.3">
      <c r="A15" s="33" t="s">
        <v>18</v>
      </c>
      <c r="B15" s="18"/>
      <c r="C15" s="18"/>
      <c r="D15" s="18"/>
      <c r="E15" s="18"/>
      <c r="F15" s="19">
        <f>SUM(F14/F4*1000000)</f>
        <v>7.0659329450210633</v>
      </c>
      <c r="G15" s="18"/>
      <c r="H15" s="18"/>
      <c r="I15" s="18"/>
      <c r="J15" s="18"/>
      <c r="K15" s="18"/>
      <c r="L15" s="19">
        <f>SUM(L14/L4*1000000)</f>
        <v>14.743296077992682</v>
      </c>
      <c r="M15" s="19">
        <f>SUM(M14/M4*1000000)</f>
        <v>16.992874597558995</v>
      </c>
      <c r="N15" s="19">
        <f>SUM(N14/N4*1000000)</f>
        <v>8.9940088658442399</v>
      </c>
      <c r="O15" s="19"/>
      <c r="P15" s="19">
        <f>SUM(P14/P4*1000000)</f>
        <v>12.097977487008116</v>
      </c>
    </row>
    <row r="16" spans="1:16" s="17" customFormat="1" ht="13" x14ac:dyDescent="0.3">
      <c r="A16" s="33" t="s">
        <v>25</v>
      </c>
      <c r="B16" s="15"/>
      <c r="C16" s="15"/>
      <c r="D16" s="15" t="s">
        <v>24</v>
      </c>
      <c r="E16" s="15" t="s">
        <v>24</v>
      </c>
      <c r="F16" s="11">
        <f>SUM(E16)</f>
        <v>0</v>
      </c>
      <c r="G16" s="15"/>
      <c r="H16" s="15"/>
      <c r="I16" s="15">
        <v>2</v>
      </c>
      <c r="J16" s="15" t="s">
        <v>24</v>
      </c>
      <c r="K16" s="15" t="s">
        <v>24</v>
      </c>
      <c r="L16" s="11">
        <f>SUM(I16:K16)</f>
        <v>2</v>
      </c>
      <c r="M16" s="20"/>
      <c r="N16" s="20"/>
      <c r="O16" s="20"/>
      <c r="P16" s="11">
        <f>SUM(F16,L16,M16,N16,O16)</f>
        <v>2</v>
      </c>
    </row>
    <row r="17" spans="1:16" ht="13" x14ac:dyDescent="0.3">
      <c r="A17" s="33" t="s">
        <v>22</v>
      </c>
      <c r="B17" s="21"/>
      <c r="C17" s="21"/>
      <c r="D17" s="21"/>
      <c r="E17" s="21"/>
      <c r="F17" s="19">
        <f>SUM(F16/F4*1000000)</f>
        <v>0</v>
      </c>
      <c r="G17" s="21"/>
      <c r="H17" s="21"/>
      <c r="I17" s="21"/>
      <c r="J17" s="21"/>
      <c r="K17" s="21"/>
      <c r="L17" s="19">
        <f>SUM(L16/L4*1000000)</f>
        <v>0.21523059967872529</v>
      </c>
      <c r="M17" s="22"/>
      <c r="N17" s="22"/>
      <c r="O17" s="22"/>
      <c r="P17" s="19">
        <f>SUM(P16/P4*1000000)</f>
        <v>7.9071748281098794E-2</v>
      </c>
    </row>
    <row r="18" spans="1:16" ht="13" x14ac:dyDescent="0.3">
      <c r="A18" s="33" t="s">
        <v>26</v>
      </c>
      <c r="B18" s="10"/>
      <c r="C18" s="10"/>
      <c r="D18" s="10"/>
      <c r="E18" s="15">
        <v>1</v>
      </c>
      <c r="F18" s="11">
        <f>SUM(C18:E18)</f>
        <v>1</v>
      </c>
      <c r="G18" s="10"/>
      <c r="H18" s="10"/>
      <c r="I18" s="15">
        <v>1</v>
      </c>
      <c r="J18" s="15">
        <v>1</v>
      </c>
      <c r="K18" s="15">
        <v>5</v>
      </c>
      <c r="L18" s="11">
        <f>SUM(I18:K18)</f>
        <v>7</v>
      </c>
      <c r="M18" s="11" t="s">
        <v>24</v>
      </c>
      <c r="N18" s="23"/>
      <c r="O18" s="12"/>
      <c r="P18" s="11">
        <f>SUM(F18,L18,M18,N18,O18)</f>
        <v>8</v>
      </c>
    </row>
    <row r="19" spans="1:16" ht="13" x14ac:dyDescent="0.3">
      <c r="A19" s="33" t="s">
        <v>27</v>
      </c>
      <c r="B19" s="10"/>
      <c r="C19" s="10"/>
      <c r="D19" s="15" t="s">
        <v>24</v>
      </c>
      <c r="E19" s="15">
        <f>SUM(E14,E16,E18)</f>
        <v>40</v>
      </c>
      <c r="F19" s="24">
        <f>SUM(F14,F16,F18)</f>
        <v>40</v>
      </c>
      <c r="G19" s="10"/>
      <c r="H19" s="10"/>
      <c r="I19" s="15">
        <f t="shared" ref="I19:N19" si="9">SUM(I14,I16,I18)</f>
        <v>89</v>
      </c>
      <c r="J19" s="15">
        <f t="shared" si="9"/>
        <v>11</v>
      </c>
      <c r="K19" s="15">
        <f t="shared" si="9"/>
        <v>46</v>
      </c>
      <c r="L19" s="24">
        <f t="shared" si="9"/>
        <v>146</v>
      </c>
      <c r="M19" s="24">
        <f t="shared" si="9"/>
        <v>82</v>
      </c>
      <c r="N19" s="24">
        <f t="shared" si="9"/>
        <v>48</v>
      </c>
      <c r="O19" s="20"/>
      <c r="P19" s="24">
        <f>SUM(P14,P16,P18)</f>
        <v>316</v>
      </c>
    </row>
    <row r="20" spans="1:16" ht="13" x14ac:dyDescent="0.3">
      <c r="A20" s="33" t="s">
        <v>22</v>
      </c>
      <c r="B20" s="18"/>
      <c r="C20" s="18"/>
      <c r="D20" s="18"/>
      <c r="E20" s="18"/>
      <c r="F20" s="19">
        <f>SUM(F19/F4*1000000)</f>
        <v>7.2471107128421153</v>
      </c>
      <c r="G20" s="18"/>
      <c r="H20" s="18"/>
      <c r="I20" s="18"/>
      <c r="J20" s="18"/>
      <c r="K20" s="18"/>
      <c r="L20" s="19">
        <f>SUM(L19/L4*1000000)</f>
        <v>15.711833776546946</v>
      </c>
      <c r="M20" s="19">
        <f>SUM(M19/M4*1000000)</f>
        <v>16.992874597558995</v>
      </c>
      <c r="N20" s="19">
        <f>SUM(N19/N4*1000000)</f>
        <v>8.9940088658442399</v>
      </c>
      <c r="O20" s="19"/>
      <c r="P20" s="19">
        <f>SUM(P19/P4*1000000)</f>
        <v>12.493336228413609</v>
      </c>
    </row>
    <row r="21" spans="1:16" s="17" customFormat="1" ht="13" x14ac:dyDescent="0.3">
      <c r="A21" s="33" t="s">
        <v>28</v>
      </c>
      <c r="B21" s="15">
        <v>14</v>
      </c>
      <c r="C21" s="15"/>
      <c r="D21" s="15" t="s">
        <v>24</v>
      </c>
      <c r="E21" s="15">
        <v>13</v>
      </c>
      <c r="F21" s="24">
        <f>SUM(B21,E21)</f>
        <v>27</v>
      </c>
      <c r="G21" s="15"/>
      <c r="H21" s="15">
        <v>9</v>
      </c>
      <c r="I21" s="15">
        <v>32</v>
      </c>
      <c r="J21" s="15"/>
      <c r="K21" s="15">
        <v>14</v>
      </c>
      <c r="L21" s="24">
        <f>SUM(H21,I21,K21)</f>
        <v>55</v>
      </c>
      <c r="M21" s="24">
        <v>27</v>
      </c>
      <c r="N21" s="24">
        <v>13</v>
      </c>
      <c r="O21" s="20"/>
      <c r="P21" s="24">
        <f>SUM(F21,L21,M21,N21,O21)</f>
        <v>122</v>
      </c>
    </row>
    <row r="22" spans="1:16" ht="13" x14ac:dyDescent="0.3">
      <c r="A22" s="33" t="s">
        <v>18</v>
      </c>
      <c r="B22" s="18"/>
      <c r="C22" s="18"/>
      <c r="D22" s="18"/>
      <c r="E22" s="18"/>
      <c r="F22" s="19">
        <f>SUM(F21/F4*1000000)</f>
        <v>4.8917997311684278</v>
      </c>
      <c r="G22" s="18"/>
      <c r="H22" s="18"/>
      <c r="I22" s="18"/>
      <c r="J22" s="18"/>
      <c r="K22" s="18"/>
      <c r="L22" s="19">
        <f>SUM(L21/L4*1000000)</f>
        <v>5.9188414911649447</v>
      </c>
      <c r="M22" s="19">
        <f>SUM(M21/M4*1000000)</f>
        <v>5.5952148065133276</v>
      </c>
      <c r="N22" s="19">
        <f>SUM(N21/N4*1000000)</f>
        <v>2.4358774011661484</v>
      </c>
      <c r="O22" s="19"/>
      <c r="P22" s="19">
        <f>SUM(P21/P4*1000000)</f>
        <v>4.8233766451470261</v>
      </c>
    </row>
    <row r="23" spans="1:16" ht="13" x14ac:dyDescent="0.3">
      <c r="A23" s="33" t="s">
        <v>29</v>
      </c>
      <c r="B23" s="10"/>
      <c r="C23" s="10"/>
      <c r="D23" s="10"/>
      <c r="E23" s="10"/>
      <c r="F23" s="11" t="s">
        <v>24</v>
      </c>
      <c r="G23" s="10"/>
      <c r="H23" s="10"/>
      <c r="I23" s="15" t="s">
        <v>24</v>
      </c>
      <c r="J23" s="15" t="s">
        <v>24</v>
      </c>
      <c r="K23" s="15" t="s">
        <v>24</v>
      </c>
      <c r="L23" s="11">
        <f>SUM(I23:K23)</f>
        <v>0</v>
      </c>
      <c r="M23" s="11" t="s">
        <v>24</v>
      </c>
      <c r="N23" s="23"/>
      <c r="O23" s="12"/>
      <c r="P23" s="11">
        <f>SUM(F23,L23,M23,N23,O23)</f>
        <v>0</v>
      </c>
    </row>
    <row r="24" spans="1:16" ht="13" x14ac:dyDescent="0.3">
      <c r="A24" s="33" t="s">
        <v>30</v>
      </c>
      <c r="B24" s="15">
        <f>SUM(B21,B23)</f>
        <v>14</v>
      </c>
      <c r="C24" s="10"/>
      <c r="D24" s="15" t="s">
        <v>24</v>
      </c>
      <c r="E24" s="15">
        <f>SUM(E21,E23)</f>
        <v>13</v>
      </c>
      <c r="F24" s="24">
        <f>SUM(F21,F23)</f>
        <v>27</v>
      </c>
      <c r="G24" s="10"/>
      <c r="H24" s="15">
        <f>SUM(H21,H23)</f>
        <v>9</v>
      </c>
      <c r="I24" s="15">
        <f>SUM(I21,I23)</f>
        <v>32</v>
      </c>
      <c r="J24" s="15" t="s">
        <v>24</v>
      </c>
      <c r="K24" s="15">
        <f>SUM(K21,K23)</f>
        <v>14</v>
      </c>
      <c r="L24" s="24">
        <f>SUM(,L21,L23)</f>
        <v>55</v>
      </c>
      <c r="M24" s="24">
        <f>SUM(M21,M23)</f>
        <v>27</v>
      </c>
      <c r="N24" s="24">
        <f>SUM(N21,N23)</f>
        <v>13</v>
      </c>
      <c r="O24" s="20"/>
      <c r="P24" s="24">
        <f>SUM(P21,P23)</f>
        <v>122</v>
      </c>
    </row>
    <row r="25" spans="1:16" ht="13" x14ac:dyDescent="0.3">
      <c r="A25" s="33" t="s">
        <v>18</v>
      </c>
      <c r="B25" s="18"/>
      <c r="C25" s="18"/>
      <c r="D25" s="18"/>
      <c r="E25" s="18"/>
      <c r="F25" s="19">
        <f>SUM(F24/F4*1000000)</f>
        <v>4.8917997311684278</v>
      </c>
      <c r="G25" s="18"/>
      <c r="H25" s="18"/>
      <c r="I25" s="18"/>
      <c r="J25" s="18"/>
      <c r="K25" s="18"/>
      <c r="L25" s="19">
        <f>SUM(L24/L4*1000000)</f>
        <v>5.9188414911649447</v>
      </c>
      <c r="M25" s="19">
        <f>SUM(M24/M4*1000000)</f>
        <v>5.5952148065133276</v>
      </c>
      <c r="N25" s="19">
        <f>SUM(N24/N4*1000000)</f>
        <v>2.4358774011661484</v>
      </c>
      <c r="O25" s="19"/>
      <c r="P25" s="19">
        <f>SUM(P24/P4*1000000)</f>
        <v>4.8233766451470261</v>
      </c>
    </row>
    <row r="26" spans="1:16" s="17" customFormat="1" ht="13" x14ac:dyDescent="0.3">
      <c r="A26" s="33" t="s">
        <v>31</v>
      </c>
      <c r="B26" s="15"/>
      <c r="C26" s="15"/>
      <c r="D26" s="15" t="s">
        <v>24</v>
      </c>
      <c r="E26" s="15">
        <v>0</v>
      </c>
      <c r="F26" s="11">
        <f>SUM(E26)</f>
        <v>0</v>
      </c>
      <c r="G26" s="15"/>
      <c r="H26" s="15">
        <v>1</v>
      </c>
      <c r="I26" s="15" t="s">
        <v>24</v>
      </c>
      <c r="J26" s="15"/>
      <c r="K26" s="15"/>
      <c r="L26" s="11">
        <f>SUM(H26:K26)</f>
        <v>1</v>
      </c>
      <c r="M26" s="11">
        <v>0</v>
      </c>
      <c r="N26" s="11">
        <v>0</v>
      </c>
      <c r="O26" s="20"/>
      <c r="P26" s="11">
        <f>SUM(F26,L26,M26,N26,O26)</f>
        <v>1</v>
      </c>
    </row>
    <row r="27" spans="1:16" ht="13" x14ac:dyDescent="0.3">
      <c r="A27" s="33" t="s">
        <v>18</v>
      </c>
      <c r="B27" s="18"/>
      <c r="C27" s="18"/>
      <c r="D27" s="18"/>
      <c r="E27" s="18"/>
      <c r="F27" s="19">
        <f>SUM(F26/F4*1000000)</f>
        <v>0</v>
      </c>
      <c r="G27" s="18"/>
      <c r="H27" s="18"/>
      <c r="I27" s="18"/>
      <c r="J27" s="18"/>
      <c r="K27" s="18"/>
      <c r="L27" s="19">
        <f>SUM(L26/L4*1000000)</f>
        <v>0.10761529983936265</v>
      </c>
      <c r="M27" s="19">
        <f>SUM(M26/M4*1000000)</f>
        <v>0</v>
      </c>
      <c r="N27" s="19">
        <f>SUM(N26/N4*1000000)</f>
        <v>0</v>
      </c>
      <c r="O27" s="19"/>
      <c r="P27" s="19">
        <f>SUM(P26/P4*1000000)</f>
        <v>3.9535874140549397E-2</v>
      </c>
    </row>
    <row r="28" spans="1:16" s="17" customFormat="1" ht="13" x14ac:dyDescent="0.3">
      <c r="A28" s="33" t="s">
        <v>32</v>
      </c>
      <c r="B28" s="15"/>
      <c r="C28" s="15"/>
      <c r="D28" s="15" t="s">
        <v>24</v>
      </c>
      <c r="E28" s="15">
        <v>22</v>
      </c>
      <c r="F28" s="11">
        <f>SUM(E28)</f>
        <v>22</v>
      </c>
      <c r="G28" s="15"/>
      <c r="H28" s="15">
        <v>10</v>
      </c>
      <c r="I28" s="15">
        <v>24</v>
      </c>
      <c r="J28" s="15"/>
      <c r="K28" s="15"/>
      <c r="L28" s="11">
        <f>SUM(H28:K28)</f>
        <v>34</v>
      </c>
      <c r="M28" s="11">
        <v>24</v>
      </c>
      <c r="N28" s="11">
        <v>14</v>
      </c>
      <c r="O28" s="20"/>
      <c r="P28" s="11">
        <f>SUM(F28,L28,M28,N28,O28)</f>
        <v>94</v>
      </c>
    </row>
    <row r="29" spans="1:16" ht="13" x14ac:dyDescent="0.3">
      <c r="A29" s="33" t="s">
        <v>18</v>
      </c>
      <c r="B29" s="21"/>
      <c r="C29" s="21"/>
      <c r="D29" s="21"/>
      <c r="E29" s="21"/>
      <c r="F29" s="19">
        <f>SUM(F28/F4*1000000)</f>
        <v>3.9859108920631634</v>
      </c>
      <c r="G29" s="21"/>
      <c r="H29" s="21"/>
      <c r="I29" s="21"/>
      <c r="J29" s="21"/>
      <c r="K29" s="21"/>
      <c r="L29" s="19">
        <f>SUM(L28/L4*1000000)</f>
        <v>3.6589201945383296</v>
      </c>
      <c r="M29" s="19">
        <f>SUM(M28/M4*1000000)</f>
        <v>4.9735242724562916</v>
      </c>
      <c r="N29" s="19">
        <f>SUM(N28/N4*1000000)</f>
        <v>2.6232525858712368</v>
      </c>
      <c r="O29" s="22"/>
      <c r="P29" s="19">
        <f>SUM(P28/P4*1000000)</f>
        <v>3.7163721692116436</v>
      </c>
    </row>
    <row r="30" spans="1:16" s="17" customFormat="1" ht="13" x14ac:dyDescent="0.3">
      <c r="A30" s="33" t="s">
        <v>33</v>
      </c>
      <c r="B30" s="15"/>
      <c r="C30" s="15"/>
      <c r="D30" s="15" t="s">
        <v>24</v>
      </c>
      <c r="E30" s="15">
        <v>7</v>
      </c>
      <c r="F30" s="11">
        <f>SUM(E30)</f>
        <v>7</v>
      </c>
      <c r="G30" s="15"/>
      <c r="H30" s="15">
        <v>4</v>
      </c>
      <c r="I30" s="15">
        <v>12</v>
      </c>
      <c r="J30" s="15"/>
      <c r="K30" s="15"/>
      <c r="L30" s="11">
        <f>SUM(H30:K30)</f>
        <v>16</v>
      </c>
      <c r="M30" s="11">
        <v>0</v>
      </c>
      <c r="N30" s="11">
        <v>0</v>
      </c>
      <c r="O30" s="20"/>
      <c r="P30" s="11">
        <f>SUM(F30,L30,M30,N30,O30)</f>
        <v>23</v>
      </c>
    </row>
    <row r="31" spans="1:16" ht="13" x14ac:dyDescent="0.3">
      <c r="A31" s="33" t="s">
        <v>18</v>
      </c>
      <c r="B31" s="18"/>
      <c r="C31" s="18"/>
      <c r="D31" s="18"/>
      <c r="E31" s="18"/>
      <c r="F31" s="19">
        <f>SUM(F30/F4*1000000)</f>
        <v>1.2682443747473702</v>
      </c>
      <c r="G31" s="18"/>
      <c r="H31" s="18"/>
      <c r="I31" s="18"/>
      <c r="J31" s="18"/>
      <c r="K31" s="18"/>
      <c r="L31" s="19">
        <f>SUM(L30/L4*1000000)</f>
        <v>1.7218447974298023</v>
      </c>
      <c r="M31" s="19">
        <f>SUM(M30/M4*1000000)</f>
        <v>0</v>
      </c>
      <c r="N31" s="19">
        <f>SUM(N30/N4*1000000)</f>
        <v>0</v>
      </c>
      <c r="O31" s="19"/>
      <c r="P31" s="19">
        <f>SUM(P30/P4*1000000)</f>
        <v>0.9093251052326361</v>
      </c>
    </row>
    <row r="32" spans="1:16" ht="13" x14ac:dyDescent="0.3">
      <c r="A32" s="33" t="s">
        <v>34</v>
      </c>
      <c r="B32" s="10"/>
      <c r="C32" s="10"/>
      <c r="D32" s="15" t="s">
        <v>24</v>
      </c>
      <c r="E32" s="15">
        <f>SUM(E26,E28,E30)</f>
        <v>29</v>
      </c>
      <c r="F32" s="16">
        <f>SUM(F26,F28,F30)</f>
        <v>29</v>
      </c>
      <c r="G32" s="15"/>
      <c r="H32" s="15">
        <f>SUM(H26,H28,H30)</f>
        <v>15</v>
      </c>
      <c r="I32" s="15">
        <f>SUM(I26,I28,I30)</f>
        <v>36</v>
      </c>
      <c r="J32" s="10"/>
      <c r="K32" s="10"/>
      <c r="L32" s="16">
        <f>SUM(L26,L28,L30)</f>
        <v>51</v>
      </c>
      <c r="M32" s="16">
        <f>SUM(M26,M28,M30)</f>
        <v>24</v>
      </c>
      <c r="N32" s="16">
        <f>SUM(N26,N28,N30)</f>
        <v>14</v>
      </c>
      <c r="O32" s="20"/>
      <c r="P32" s="16">
        <f>SUM(P26,P28,P30)</f>
        <v>118</v>
      </c>
    </row>
    <row r="33" spans="1:16" ht="13" x14ac:dyDescent="0.3">
      <c r="A33" s="33" t="s">
        <v>22</v>
      </c>
      <c r="B33" s="18"/>
      <c r="C33" s="18"/>
      <c r="D33" s="18"/>
      <c r="E33" s="18"/>
      <c r="F33" s="19">
        <f>SUM(F32/F4*1000000)</f>
        <v>5.2541552668105345</v>
      </c>
      <c r="G33" s="18"/>
      <c r="H33" s="18"/>
      <c r="I33" s="18"/>
      <c r="J33" s="18"/>
      <c r="K33" s="18"/>
      <c r="L33" s="19">
        <f>SUM(L32/L4*1000000)</f>
        <v>5.4883802918074949</v>
      </c>
      <c r="M33" s="19">
        <f>SUM(M32/M4*1000000)</f>
        <v>4.9735242724562916</v>
      </c>
      <c r="N33" s="19">
        <f>SUM(N32/N4*1000000)</f>
        <v>2.6232525858712368</v>
      </c>
      <c r="O33" s="19"/>
      <c r="P33" s="19">
        <f>SUM(P32/P4*1000000)</f>
        <v>4.6652331485848286</v>
      </c>
    </row>
    <row r="34" spans="1:16" s="17" customFormat="1" ht="13" x14ac:dyDescent="0.3">
      <c r="A34" s="33" t="s">
        <v>35</v>
      </c>
      <c r="B34" s="15"/>
      <c r="C34" s="15"/>
      <c r="D34" s="15"/>
      <c r="E34" s="15"/>
      <c r="F34" s="20"/>
      <c r="G34" s="15" t="s">
        <v>24</v>
      </c>
      <c r="H34" s="15"/>
      <c r="I34" s="15">
        <v>6</v>
      </c>
      <c r="J34" s="15">
        <v>10</v>
      </c>
      <c r="K34" s="15">
        <v>4</v>
      </c>
      <c r="L34" s="20">
        <f>SUM(G34:K34)</f>
        <v>20</v>
      </c>
      <c r="M34" s="20">
        <v>16</v>
      </c>
      <c r="N34" s="20" t="s">
        <v>24</v>
      </c>
      <c r="O34" s="20"/>
      <c r="P34" s="20">
        <f>SUM(F34,L34,M34,N34,O34)</f>
        <v>36</v>
      </c>
    </row>
    <row r="35" spans="1:16" ht="13" x14ac:dyDescent="0.3">
      <c r="A35" s="33" t="s">
        <v>18</v>
      </c>
      <c r="B35" s="21"/>
      <c r="C35" s="21"/>
      <c r="D35" s="21"/>
      <c r="E35" s="21"/>
      <c r="F35" s="22"/>
      <c r="G35" s="21"/>
      <c r="H35" s="21"/>
      <c r="I35" s="21"/>
      <c r="J35" s="21"/>
      <c r="K35" s="21"/>
      <c r="L35" s="19">
        <f>SUM(L34/L4*1000000)</f>
        <v>2.1523059967872529</v>
      </c>
      <c r="M35" s="19">
        <f>SUM(M34/M4*1000000)</f>
        <v>3.3156828483041938</v>
      </c>
      <c r="N35" s="22"/>
      <c r="O35" s="22"/>
      <c r="P35" s="19">
        <f>SUM(P34/P4*1000000)</f>
        <v>1.4232914690597784</v>
      </c>
    </row>
    <row r="36" spans="1:16" ht="13" x14ac:dyDescent="0.3">
      <c r="A36" s="33" t="s">
        <v>36</v>
      </c>
      <c r="B36" s="10"/>
      <c r="C36" s="10"/>
      <c r="D36" s="10"/>
      <c r="E36" s="10"/>
      <c r="F36" s="12" t="s">
        <v>24</v>
      </c>
      <c r="G36" s="15" t="s">
        <v>24</v>
      </c>
      <c r="H36" s="10"/>
      <c r="I36" s="15">
        <v>1</v>
      </c>
      <c r="J36" s="15">
        <v>2</v>
      </c>
      <c r="K36" s="15">
        <v>2</v>
      </c>
      <c r="L36" s="20">
        <f>SUM(G36:K36)</f>
        <v>5</v>
      </c>
      <c r="M36" s="26">
        <v>5</v>
      </c>
      <c r="N36" s="26">
        <v>7</v>
      </c>
      <c r="O36" s="22"/>
      <c r="P36" s="11">
        <v>13</v>
      </c>
    </row>
    <row r="37" spans="1:16" ht="13" x14ac:dyDescent="0.3">
      <c r="A37" s="33" t="s">
        <v>22</v>
      </c>
      <c r="B37" s="21"/>
      <c r="C37" s="21"/>
      <c r="D37" s="21"/>
      <c r="E37" s="21"/>
      <c r="F37" s="22"/>
      <c r="G37" s="21"/>
      <c r="H37" s="21"/>
      <c r="I37" s="21"/>
      <c r="J37" s="21"/>
      <c r="K37" s="21"/>
      <c r="L37" s="19">
        <f>SUM(L36/L4*1000000)</f>
        <v>0.53807649919681322</v>
      </c>
      <c r="M37" s="19">
        <f>SUM(M36/M4*1000000)</f>
        <v>1.0361508900950607</v>
      </c>
      <c r="N37" s="19">
        <f>SUM(N36/N4*1000000)</f>
        <v>1.3116262929356184</v>
      </c>
      <c r="O37" s="22"/>
      <c r="P37" s="19">
        <f>SUM(P36/P4*1000000)</f>
        <v>0.51396636382714223</v>
      </c>
    </row>
    <row r="38" spans="1:16" ht="13" x14ac:dyDescent="0.3">
      <c r="A38" s="17" t="s">
        <v>37</v>
      </c>
      <c r="B38" s="10"/>
      <c r="C38" s="10"/>
      <c r="D38" s="10"/>
      <c r="E38" s="10"/>
      <c r="F38" s="12"/>
      <c r="G38" s="15"/>
      <c r="H38" s="10"/>
      <c r="I38" s="15">
        <v>2</v>
      </c>
      <c r="J38" s="10"/>
      <c r="K38" s="10"/>
      <c r="L38" s="20">
        <f>SUM(G38:K38)</f>
        <v>2</v>
      </c>
      <c r="M38" s="12"/>
      <c r="N38" s="12"/>
      <c r="O38" s="12"/>
      <c r="P38" s="20">
        <f>SUM(F38,L38,M38,N38,O38)</f>
        <v>2</v>
      </c>
    </row>
    <row r="39" spans="1:16" ht="13" x14ac:dyDescent="0.3">
      <c r="A39" s="33" t="s">
        <v>22</v>
      </c>
      <c r="B39" s="18"/>
      <c r="C39" s="18"/>
      <c r="D39" s="18"/>
      <c r="E39" s="18"/>
      <c r="F39" s="19"/>
      <c r="G39" s="18"/>
      <c r="H39" s="18"/>
      <c r="I39" s="18"/>
      <c r="J39" s="18"/>
      <c r="K39" s="18"/>
      <c r="L39" s="19">
        <f>SUM(L38/L4*1000000)</f>
        <v>0.21523059967872529</v>
      </c>
      <c r="M39" s="19"/>
      <c r="N39" s="19"/>
      <c r="O39" s="19"/>
      <c r="P39" s="19">
        <f>SUM(P38/P4*1000000)</f>
        <v>7.9071748281098794E-2</v>
      </c>
    </row>
    <row r="40" spans="1:16" ht="13" x14ac:dyDescent="0.3">
      <c r="A40" s="34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spans="1:16" x14ac:dyDescent="0.25">
      <c r="A41" s="38" t="s">
        <v>66</v>
      </c>
      <c r="B41" s="37"/>
      <c r="C41" s="37"/>
      <c r="D41" s="37"/>
      <c r="E41" s="37"/>
      <c r="F41" s="37"/>
    </row>
    <row r="42" spans="1:16" x14ac:dyDescent="0.25">
      <c r="A42" s="38" t="s">
        <v>67</v>
      </c>
      <c r="B42" s="37"/>
      <c r="C42" s="37"/>
      <c r="D42" s="37"/>
      <c r="E42" s="37"/>
      <c r="F42" s="37"/>
    </row>
    <row r="43" spans="1:16" s="34" customFormat="1" ht="13" x14ac:dyDescent="0.3">
      <c r="A43" s="38" t="s">
        <v>68</v>
      </c>
      <c r="B43" s="38"/>
      <c r="C43" s="38"/>
      <c r="D43" s="38"/>
      <c r="E43" s="38"/>
      <c r="F43" s="38"/>
    </row>
    <row r="44" spans="1:16" x14ac:dyDescent="0.25">
      <c r="A44" s="38" t="s">
        <v>69</v>
      </c>
    </row>
    <row r="45" spans="1:16" x14ac:dyDescent="0.25">
      <c r="A45" s="38" t="s">
        <v>70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activeCellId="1" sqref="A5:IV5 A2"/>
    </sheetView>
  </sheetViews>
  <sheetFormatPr defaultColWidth="9" defaultRowHeight="12.5" x14ac:dyDescent="0.25"/>
  <cols>
    <col min="1" max="1" width="24.7265625" customWidth="1"/>
    <col min="2" max="2" width="6.7265625" customWidth="1"/>
    <col min="3" max="3" width="7.1796875" customWidth="1"/>
    <col min="4" max="4" width="6.26953125" customWidth="1"/>
    <col min="5" max="5" width="9.7265625" customWidth="1"/>
    <col min="7" max="7" width="7" customWidth="1"/>
    <col min="8" max="8" width="5.7265625" customWidth="1"/>
    <col min="9" max="9" width="8" customWidth="1"/>
    <col min="10" max="10" width="7.81640625" customWidth="1"/>
    <col min="13" max="13" width="8" customWidth="1"/>
    <col min="14" max="14" width="8.453125" customWidth="1"/>
    <col min="15" max="15" width="8" customWidth="1"/>
    <col min="16" max="16" width="10.1796875" customWidth="1"/>
  </cols>
  <sheetData>
    <row r="1" spans="1:16" s="33" customFormat="1" ht="13" x14ac:dyDescent="0.3">
      <c r="A1" s="33" t="s">
        <v>71</v>
      </c>
    </row>
    <row r="2" spans="1:16" s="33" customFormat="1" ht="13" x14ac:dyDescent="0.3">
      <c r="A2" s="34"/>
    </row>
    <row r="3" spans="1:16" s="17" customFormat="1" ht="13" x14ac:dyDescent="0.3">
      <c r="A3" s="33"/>
      <c r="B3" s="35" t="s">
        <v>52</v>
      </c>
      <c r="C3" s="35" t="s">
        <v>2</v>
      </c>
      <c r="D3" s="35" t="s">
        <v>65</v>
      </c>
      <c r="E3" s="35" t="s">
        <v>3</v>
      </c>
      <c r="F3" s="26" t="s">
        <v>4</v>
      </c>
      <c r="G3" s="35" t="s">
        <v>53</v>
      </c>
      <c r="H3" s="35" t="s">
        <v>54</v>
      </c>
      <c r="I3" s="35" t="s">
        <v>6</v>
      </c>
      <c r="J3" s="35" t="s">
        <v>7</v>
      </c>
      <c r="K3" s="35" t="s">
        <v>8</v>
      </c>
      <c r="L3" s="26" t="s">
        <v>9</v>
      </c>
      <c r="M3" s="26" t="s">
        <v>10</v>
      </c>
      <c r="N3" s="26" t="s">
        <v>11</v>
      </c>
      <c r="O3" s="26" t="s">
        <v>55</v>
      </c>
      <c r="P3" s="36" t="s">
        <v>13</v>
      </c>
    </row>
    <row r="4" spans="1:16" ht="13" x14ac:dyDescent="0.3">
      <c r="A4" s="33" t="s">
        <v>14</v>
      </c>
      <c r="B4" s="10">
        <v>1668057</v>
      </c>
      <c r="C4" s="10">
        <v>1318931</v>
      </c>
      <c r="D4" s="10">
        <v>617913</v>
      </c>
      <c r="E4" s="10">
        <v>1934825</v>
      </c>
      <c r="F4" s="12">
        <v>5489022</v>
      </c>
      <c r="G4" s="10">
        <v>1700000</v>
      </c>
      <c r="H4" s="10"/>
      <c r="I4" s="10">
        <v>3600000</v>
      </c>
      <c r="J4" s="10">
        <v>1900000</v>
      </c>
      <c r="K4" s="10">
        <v>2000000</v>
      </c>
      <c r="L4" s="12">
        <v>9215021</v>
      </c>
      <c r="M4" s="13">
        <v>4787000</v>
      </c>
      <c r="N4" s="13">
        <v>5317092</v>
      </c>
      <c r="O4" s="13">
        <v>319756</v>
      </c>
      <c r="P4" s="12">
        <f>SUM(F4+L4+M4+N4+O4)</f>
        <v>25127891</v>
      </c>
    </row>
    <row r="5" spans="1:16" ht="13" x14ac:dyDescent="0.3">
      <c r="A5" s="33" t="s">
        <v>56</v>
      </c>
      <c r="B5" s="14">
        <v>26</v>
      </c>
      <c r="C5" s="14">
        <v>11</v>
      </c>
      <c r="D5" s="14" t="s">
        <v>24</v>
      </c>
      <c r="E5" s="14">
        <v>29</v>
      </c>
      <c r="F5" s="16">
        <f>SUM(B5:E5)</f>
        <v>66</v>
      </c>
      <c r="G5" s="14"/>
      <c r="H5" s="14"/>
      <c r="I5" s="14" t="s">
        <v>24</v>
      </c>
      <c r="J5" s="14" t="s">
        <v>24</v>
      </c>
      <c r="K5" s="14" t="s">
        <v>24</v>
      </c>
      <c r="L5" s="12" t="s">
        <v>24</v>
      </c>
      <c r="M5" s="13" t="s">
        <v>24</v>
      </c>
      <c r="N5" s="13">
        <v>83</v>
      </c>
      <c r="O5" s="13"/>
      <c r="P5" s="12"/>
    </row>
    <row r="6" spans="1:16" s="17" customFormat="1" ht="13" x14ac:dyDescent="0.3">
      <c r="A6" s="33" t="s">
        <v>57</v>
      </c>
      <c r="B6" s="15">
        <v>26</v>
      </c>
      <c r="C6" s="15">
        <v>10</v>
      </c>
      <c r="D6" s="15" t="s">
        <v>24</v>
      </c>
      <c r="E6" s="15">
        <v>29</v>
      </c>
      <c r="F6" s="16">
        <f>SUM(B6:E6)</f>
        <v>65</v>
      </c>
      <c r="G6" s="15">
        <v>24</v>
      </c>
      <c r="H6" s="15"/>
      <c r="I6" s="15">
        <v>61</v>
      </c>
      <c r="J6" s="15">
        <v>35</v>
      </c>
      <c r="K6" s="15">
        <v>32</v>
      </c>
      <c r="L6" s="16">
        <f>SUM(G6:K6)</f>
        <v>152</v>
      </c>
      <c r="M6" s="16">
        <v>98</v>
      </c>
      <c r="N6" s="16">
        <v>81</v>
      </c>
      <c r="O6" s="16">
        <v>2</v>
      </c>
      <c r="P6" s="16">
        <f>SUM(F6,L6,M6,N6,O6)</f>
        <v>398</v>
      </c>
    </row>
    <row r="7" spans="1:16" ht="13" x14ac:dyDescent="0.3">
      <c r="A7" s="33" t="s">
        <v>18</v>
      </c>
      <c r="B7" s="18">
        <f>SUM(B6/B4*1000000)</f>
        <v>15.586997326829961</v>
      </c>
      <c r="C7" s="18">
        <f>SUM(C6/C4*1000000)</f>
        <v>7.5818977641741681</v>
      </c>
      <c r="D7" s="18" t="s">
        <v>24</v>
      </c>
      <c r="E7" s="18">
        <f>SUM(E6/(E4+D4)*1000000)</f>
        <v>11.360351121031615</v>
      </c>
      <c r="F7" s="19">
        <f>SUM(F6/F4*1000000)</f>
        <v>11.841818087083636</v>
      </c>
      <c r="G7" s="18">
        <f>SUM(G6/G4*1000000)</f>
        <v>14.117647058823529</v>
      </c>
      <c r="H7" s="18"/>
      <c r="I7" s="18">
        <f t="shared" ref="I7:P7" si="0">SUM(I6/I4*1000000)</f>
        <v>16.944444444444446</v>
      </c>
      <c r="J7" s="18">
        <f t="shared" si="0"/>
        <v>18.421052631578949</v>
      </c>
      <c r="K7" s="18">
        <f t="shared" si="0"/>
        <v>16</v>
      </c>
      <c r="L7" s="19">
        <f t="shared" si="0"/>
        <v>16.494807770920978</v>
      </c>
      <c r="M7" s="19">
        <f t="shared" si="0"/>
        <v>20.472111969918529</v>
      </c>
      <c r="N7" s="19">
        <f t="shared" si="0"/>
        <v>15.233891006587811</v>
      </c>
      <c r="O7" s="19">
        <f t="shared" si="0"/>
        <v>6.2547692615619415</v>
      </c>
      <c r="P7" s="19">
        <f t="shared" si="0"/>
        <v>15.838973513535221</v>
      </c>
    </row>
    <row r="8" spans="1:16" s="17" customFormat="1" ht="13" x14ac:dyDescent="0.3">
      <c r="A8" s="33" t="s">
        <v>19</v>
      </c>
      <c r="B8" s="15">
        <v>47</v>
      </c>
      <c r="C8" s="15">
        <v>13</v>
      </c>
      <c r="D8" s="15">
        <v>19</v>
      </c>
      <c r="E8" s="15">
        <v>43</v>
      </c>
      <c r="F8" s="11">
        <f>SUM(B8:E8)</f>
        <v>122</v>
      </c>
      <c r="G8" s="15">
        <v>42</v>
      </c>
      <c r="H8" s="15"/>
      <c r="I8" s="15">
        <v>118</v>
      </c>
      <c r="J8" s="15">
        <v>65</v>
      </c>
      <c r="K8" s="15">
        <v>58</v>
      </c>
      <c r="L8" s="11">
        <f>SUM(G8:K8)</f>
        <v>283</v>
      </c>
      <c r="M8" s="11">
        <v>180</v>
      </c>
      <c r="N8" s="11">
        <v>141</v>
      </c>
      <c r="O8" s="20"/>
      <c r="P8" s="11">
        <f>SUM(F8,L8,M8,N8,O8)</f>
        <v>726</v>
      </c>
    </row>
    <row r="9" spans="1:16" ht="13" x14ac:dyDescent="0.3">
      <c r="A9" s="33" t="s">
        <v>18</v>
      </c>
      <c r="B9" s="18">
        <f t="shared" ref="B9:G9" si="1">SUM(B8/B4*1000000)</f>
        <v>28.17649516773108</v>
      </c>
      <c r="C9" s="18">
        <f t="shared" si="1"/>
        <v>9.8564670934264189</v>
      </c>
      <c r="D9" s="18">
        <f t="shared" si="1"/>
        <v>30.748665265174868</v>
      </c>
      <c r="E9" s="18">
        <f>SUM(E8/E4*1000000)</f>
        <v>22.224232165699739</v>
      </c>
      <c r="F9" s="19">
        <f t="shared" si="1"/>
        <v>22.226181640372364</v>
      </c>
      <c r="G9" s="18">
        <f t="shared" si="1"/>
        <v>24.705882352941178</v>
      </c>
      <c r="H9" s="18"/>
      <c r="I9" s="18">
        <f t="shared" ref="I9:N9" si="2">SUM(I8/I4*1000000)</f>
        <v>32.777777777777779</v>
      </c>
      <c r="J9" s="18">
        <f t="shared" si="2"/>
        <v>34.210526315789473</v>
      </c>
      <c r="K9" s="18">
        <f t="shared" si="2"/>
        <v>29</v>
      </c>
      <c r="L9" s="19">
        <f t="shared" si="2"/>
        <v>30.710727626122612</v>
      </c>
      <c r="M9" s="19">
        <f t="shared" si="2"/>
        <v>37.601838312095261</v>
      </c>
      <c r="N9" s="19">
        <f t="shared" si="2"/>
        <v>26.518254715171373</v>
      </c>
      <c r="O9" s="19"/>
      <c r="P9" s="19">
        <f>SUM(P8/P4*1000000)</f>
        <v>28.892197916649671</v>
      </c>
    </row>
    <row r="10" spans="1:16" s="17" customFormat="1" ht="13" x14ac:dyDescent="0.3">
      <c r="A10" s="33" t="s">
        <v>20</v>
      </c>
      <c r="B10" s="15">
        <v>20</v>
      </c>
      <c r="C10" s="15">
        <v>32</v>
      </c>
      <c r="D10" s="15">
        <v>6</v>
      </c>
      <c r="E10" s="15">
        <v>16</v>
      </c>
      <c r="F10" s="11">
        <f>SUM(B10:E10)</f>
        <v>74</v>
      </c>
      <c r="G10" s="15">
        <v>24</v>
      </c>
      <c r="H10" s="15"/>
      <c r="I10" s="15">
        <v>57</v>
      </c>
      <c r="J10" s="15">
        <v>29</v>
      </c>
      <c r="K10" s="15">
        <v>26</v>
      </c>
      <c r="L10" s="11">
        <f>SUM(G10:K10)</f>
        <v>136</v>
      </c>
      <c r="M10" s="11">
        <v>98</v>
      </c>
      <c r="N10" s="11">
        <v>9</v>
      </c>
      <c r="O10" s="11">
        <v>5</v>
      </c>
      <c r="P10" s="11">
        <f>SUM(F10,L10,M10,N10,O10)</f>
        <v>322</v>
      </c>
    </row>
    <row r="11" spans="1:16" ht="13" x14ac:dyDescent="0.3">
      <c r="A11" s="33" t="s">
        <v>18</v>
      </c>
      <c r="B11" s="18">
        <f t="shared" ref="B11:G11" si="3">SUM(B10/B4*1000000)</f>
        <v>11.989997943715354</v>
      </c>
      <c r="C11" s="18">
        <f t="shared" si="3"/>
        <v>24.262072845357338</v>
      </c>
      <c r="D11" s="18">
        <f>SUM(D10/D4*1000000)</f>
        <v>9.7101048205815381</v>
      </c>
      <c r="E11" s="18">
        <f t="shared" si="3"/>
        <v>8.2694817360743222</v>
      </c>
      <c r="F11" s="19">
        <f t="shared" si="3"/>
        <v>13.48145443760291</v>
      </c>
      <c r="G11" s="18">
        <f t="shared" si="3"/>
        <v>14.117647058823529</v>
      </c>
      <c r="H11" s="18"/>
      <c r="I11" s="18">
        <f t="shared" ref="I11:P11" si="4">SUM(I10/I4*1000000)</f>
        <v>15.833333333333334</v>
      </c>
      <c r="J11" s="18">
        <f t="shared" si="4"/>
        <v>15.263157894736842</v>
      </c>
      <c r="K11" s="18">
        <f t="shared" si="4"/>
        <v>13</v>
      </c>
      <c r="L11" s="19">
        <f t="shared" si="4"/>
        <v>14.75851221608719</v>
      </c>
      <c r="M11" s="19">
        <f t="shared" si="4"/>
        <v>20.472111969918529</v>
      </c>
      <c r="N11" s="19">
        <f t="shared" si="4"/>
        <v>1.6926545562875346</v>
      </c>
      <c r="O11" s="19">
        <f t="shared" si="4"/>
        <v>15.636923153904853</v>
      </c>
      <c r="P11" s="19">
        <f t="shared" si="4"/>
        <v>12.81444590793553</v>
      </c>
    </row>
    <row r="12" spans="1:16" ht="13" x14ac:dyDescent="0.3">
      <c r="A12" s="33" t="s">
        <v>21</v>
      </c>
      <c r="B12" s="15">
        <f>SUM(B8,B10)</f>
        <v>67</v>
      </c>
      <c r="C12" s="15">
        <f>SUM(C8,C10)</f>
        <v>45</v>
      </c>
      <c r="D12" s="15">
        <f>SUM(D8,D10)</f>
        <v>25</v>
      </c>
      <c r="E12" s="15">
        <f>SUM(E8,E10)</f>
        <v>59</v>
      </c>
      <c r="F12" s="16">
        <f>SUM(F8,F10)</f>
        <v>196</v>
      </c>
      <c r="G12" s="15">
        <f t="shared" ref="G12:O12" si="5">SUM(G8,G10)</f>
        <v>66</v>
      </c>
      <c r="H12" s="10"/>
      <c r="I12" s="15">
        <f t="shared" si="5"/>
        <v>175</v>
      </c>
      <c r="J12" s="15">
        <f t="shared" si="5"/>
        <v>94</v>
      </c>
      <c r="K12" s="15">
        <f t="shared" si="5"/>
        <v>84</v>
      </c>
      <c r="L12" s="16">
        <f t="shared" si="5"/>
        <v>419</v>
      </c>
      <c r="M12" s="16">
        <f t="shared" si="5"/>
        <v>278</v>
      </c>
      <c r="N12" s="16">
        <f t="shared" si="5"/>
        <v>150</v>
      </c>
      <c r="O12" s="16">
        <f t="shared" si="5"/>
        <v>5</v>
      </c>
      <c r="P12" s="16">
        <f>SUM(P8,P10)</f>
        <v>1048</v>
      </c>
    </row>
    <row r="13" spans="1:16" ht="13" x14ac:dyDescent="0.3">
      <c r="A13" s="33" t="s">
        <v>22</v>
      </c>
      <c r="B13" s="18">
        <f t="shared" ref="B13:G13" si="6">SUM(B12/B4*1000000)</f>
        <v>40.166493111446435</v>
      </c>
      <c r="C13" s="18">
        <f t="shared" si="6"/>
        <v>34.118539938783755</v>
      </c>
      <c r="D13" s="18">
        <f t="shared" si="6"/>
        <v>40.458770085756413</v>
      </c>
      <c r="E13" s="18">
        <f t="shared" si="6"/>
        <v>30.493713901774061</v>
      </c>
      <c r="F13" s="19">
        <f t="shared" si="6"/>
        <v>35.707636077975273</v>
      </c>
      <c r="G13" s="18">
        <f t="shared" si="6"/>
        <v>38.82352941176471</v>
      </c>
      <c r="H13" s="18"/>
      <c r="I13" s="18">
        <f t="shared" ref="I13:P13" si="7">SUM(I12/I4*1000000)</f>
        <v>48.611111111111107</v>
      </c>
      <c r="J13" s="18">
        <f t="shared" si="7"/>
        <v>49.473684210526315</v>
      </c>
      <c r="K13" s="18">
        <f t="shared" si="7"/>
        <v>42</v>
      </c>
      <c r="L13" s="19">
        <f t="shared" si="7"/>
        <v>45.469239842209802</v>
      </c>
      <c r="M13" s="19">
        <f t="shared" si="7"/>
        <v>58.07395028201379</v>
      </c>
      <c r="N13" s="19">
        <f t="shared" si="7"/>
        <v>28.21090927145891</v>
      </c>
      <c r="O13" s="19">
        <f t="shared" si="7"/>
        <v>15.636923153904853</v>
      </c>
      <c r="P13" s="19">
        <f t="shared" si="7"/>
        <v>41.7066438245852</v>
      </c>
    </row>
    <row r="14" spans="1:16" s="17" customFormat="1" ht="13" x14ac:dyDescent="0.3">
      <c r="A14" s="33" t="s">
        <v>23</v>
      </c>
      <c r="B14" s="15"/>
      <c r="C14" s="15"/>
      <c r="D14" s="15" t="s">
        <v>24</v>
      </c>
      <c r="E14" s="15">
        <v>44</v>
      </c>
      <c r="F14" s="11">
        <f>SUM(E14)</f>
        <v>44</v>
      </c>
      <c r="G14" s="15"/>
      <c r="H14" s="15"/>
      <c r="I14" s="15">
        <v>68</v>
      </c>
      <c r="J14" s="15">
        <v>13</v>
      </c>
      <c r="K14" s="15">
        <v>52</v>
      </c>
      <c r="L14" s="11">
        <f>SUM(I14:K14)</f>
        <v>133</v>
      </c>
      <c r="M14" s="11">
        <v>79</v>
      </c>
      <c r="N14" s="11">
        <v>47</v>
      </c>
      <c r="O14" s="20"/>
      <c r="P14" s="11">
        <f>SUM(F14,L14,M14,N14,O14)</f>
        <v>303</v>
      </c>
    </row>
    <row r="15" spans="1:16" ht="13" x14ac:dyDescent="0.3">
      <c r="A15" s="33" t="s">
        <v>18</v>
      </c>
      <c r="B15" s="18"/>
      <c r="C15" s="18"/>
      <c r="D15" s="18"/>
      <c r="E15" s="18"/>
      <c r="F15" s="19">
        <f>SUM(F14/F4*1000000)</f>
        <v>8.0159999358720011</v>
      </c>
      <c r="G15" s="18"/>
      <c r="H15" s="18"/>
      <c r="I15" s="18"/>
      <c r="J15" s="18"/>
      <c r="K15" s="18"/>
      <c r="L15" s="19">
        <f>SUM(L14/L4*1000000)</f>
        <v>14.432956799555857</v>
      </c>
      <c r="M15" s="19">
        <f>SUM(M14/M4*1000000)</f>
        <v>16.503029036975139</v>
      </c>
      <c r="N15" s="19">
        <f>SUM(N14/N4*1000000)</f>
        <v>8.8394182383904578</v>
      </c>
      <c r="O15" s="19"/>
      <c r="P15" s="19">
        <f>SUM(P14/P4*1000000)</f>
        <v>12.058314006535605</v>
      </c>
    </row>
    <row r="16" spans="1:16" s="17" customFormat="1" ht="13" x14ac:dyDescent="0.3">
      <c r="A16" s="33" t="s">
        <v>25</v>
      </c>
      <c r="B16" s="15"/>
      <c r="C16" s="15"/>
      <c r="D16" s="15" t="s">
        <v>24</v>
      </c>
      <c r="E16" s="15" t="s">
        <v>24</v>
      </c>
      <c r="F16" s="11">
        <f>SUM(E16)</f>
        <v>0</v>
      </c>
      <c r="G16" s="15"/>
      <c r="H16" s="15"/>
      <c r="I16" s="15">
        <v>5</v>
      </c>
      <c r="J16" s="15" t="s">
        <v>24</v>
      </c>
      <c r="K16" s="15">
        <v>1</v>
      </c>
      <c r="L16" s="11">
        <f>SUM(I16:K16)</f>
        <v>6</v>
      </c>
      <c r="M16" s="20"/>
      <c r="N16" s="20"/>
      <c r="O16" s="20"/>
      <c r="P16" s="11">
        <f>SUM(F16,L16,M16,N16,O16)</f>
        <v>6</v>
      </c>
    </row>
    <row r="17" spans="1:16" ht="13" x14ac:dyDescent="0.3">
      <c r="A17" s="33" t="s">
        <v>22</v>
      </c>
      <c r="B17" s="21"/>
      <c r="C17" s="21"/>
      <c r="D17" s="21"/>
      <c r="E17" s="21"/>
      <c r="F17" s="19">
        <f>SUM(F16/F4*1000000)</f>
        <v>0</v>
      </c>
      <c r="G17" s="21"/>
      <c r="H17" s="21"/>
      <c r="I17" s="21"/>
      <c r="J17" s="21"/>
      <c r="K17" s="21"/>
      <c r="L17" s="19">
        <f>SUM(L16/L4*1000000)</f>
        <v>0.65111083306267015</v>
      </c>
      <c r="M17" s="22"/>
      <c r="N17" s="22"/>
      <c r="O17" s="22"/>
      <c r="P17" s="19">
        <f>SUM(P16/P4*1000000)</f>
        <v>0.23877849517892291</v>
      </c>
    </row>
    <row r="18" spans="1:16" ht="13" x14ac:dyDescent="0.3">
      <c r="A18" s="33" t="s">
        <v>26</v>
      </c>
      <c r="B18" s="10"/>
      <c r="C18" s="10"/>
      <c r="D18" s="10"/>
      <c r="E18" s="10"/>
      <c r="F18" s="11" t="s">
        <v>24</v>
      </c>
      <c r="G18" s="10"/>
      <c r="H18" s="10"/>
      <c r="I18" s="15">
        <v>3</v>
      </c>
      <c r="J18" s="15" t="s">
        <v>24</v>
      </c>
      <c r="K18" s="15">
        <v>4</v>
      </c>
      <c r="L18" s="11">
        <f>SUM(I18:K18)</f>
        <v>7</v>
      </c>
      <c r="M18" s="11">
        <v>0</v>
      </c>
      <c r="N18" s="23"/>
      <c r="O18" s="12"/>
      <c r="P18" s="11">
        <f>SUM(F18,L18,M18,N18,O18)</f>
        <v>7</v>
      </c>
    </row>
    <row r="19" spans="1:16" ht="13" x14ac:dyDescent="0.3">
      <c r="A19" s="33" t="s">
        <v>27</v>
      </c>
      <c r="B19" s="10"/>
      <c r="C19" s="10"/>
      <c r="D19" s="15" t="s">
        <v>24</v>
      </c>
      <c r="E19" s="15">
        <f>SUM(E14,E16,E18)</f>
        <v>44</v>
      </c>
      <c r="F19" s="24">
        <f>SUM(F14,F16,F18)</f>
        <v>44</v>
      </c>
      <c r="G19" s="10"/>
      <c r="H19" s="10"/>
      <c r="I19" s="15">
        <f t="shared" ref="I19:N19" si="8">SUM(I14,I16,I18)</f>
        <v>76</v>
      </c>
      <c r="J19" s="15">
        <f t="shared" si="8"/>
        <v>13</v>
      </c>
      <c r="K19" s="15">
        <f t="shared" si="8"/>
        <v>57</v>
      </c>
      <c r="L19" s="24">
        <f t="shared" si="8"/>
        <v>146</v>
      </c>
      <c r="M19" s="24">
        <f t="shared" si="8"/>
        <v>79</v>
      </c>
      <c r="N19" s="24">
        <f t="shared" si="8"/>
        <v>47</v>
      </c>
      <c r="O19" s="20"/>
      <c r="P19" s="24">
        <f>SUM(P14,P16,P18)</f>
        <v>316</v>
      </c>
    </row>
    <row r="20" spans="1:16" ht="13" x14ac:dyDescent="0.3">
      <c r="A20" s="33" t="s">
        <v>22</v>
      </c>
      <c r="B20" s="18"/>
      <c r="C20" s="18"/>
      <c r="D20" s="18"/>
      <c r="E20" s="18"/>
      <c r="F20" s="19">
        <f>SUM(F19/F4*1000000)</f>
        <v>8.0159999358720011</v>
      </c>
      <c r="G20" s="18"/>
      <c r="H20" s="18"/>
      <c r="I20" s="18"/>
      <c r="J20" s="18"/>
      <c r="K20" s="18"/>
      <c r="L20" s="19">
        <f>SUM(L19/L4*1000000)</f>
        <v>15.84369693785831</v>
      </c>
      <c r="M20" s="19">
        <f>SUM(M19/M4*1000000)</f>
        <v>16.503029036975139</v>
      </c>
      <c r="N20" s="19">
        <f>SUM(N19/N4*1000000)</f>
        <v>8.8394182383904578</v>
      </c>
      <c r="O20" s="19"/>
      <c r="P20" s="19">
        <f>SUM(P19/P4*1000000)</f>
        <v>12.575667412756605</v>
      </c>
    </row>
    <row r="21" spans="1:16" s="17" customFormat="1" ht="13" x14ac:dyDescent="0.3">
      <c r="A21" s="33" t="s">
        <v>28</v>
      </c>
      <c r="B21" s="15">
        <v>9</v>
      </c>
      <c r="C21" s="15"/>
      <c r="D21" s="15" t="s">
        <v>24</v>
      </c>
      <c r="E21" s="15">
        <v>11</v>
      </c>
      <c r="F21" s="24">
        <f>SUM(B21,E21)</f>
        <v>20</v>
      </c>
      <c r="G21" s="15"/>
      <c r="H21" s="15">
        <v>12</v>
      </c>
      <c r="I21" s="15">
        <v>23</v>
      </c>
      <c r="J21" s="15"/>
      <c r="K21" s="15">
        <v>9</v>
      </c>
      <c r="L21" s="24">
        <f>SUM(H21,I21,K21)</f>
        <v>44</v>
      </c>
      <c r="M21" s="24">
        <v>36</v>
      </c>
      <c r="N21" s="24">
        <v>21</v>
      </c>
      <c r="O21" s="20"/>
      <c r="P21" s="24">
        <f>SUM(F21,L21,M21,N21,O21)</f>
        <v>121</v>
      </c>
    </row>
    <row r="22" spans="1:16" ht="13" x14ac:dyDescent="0.3">
      <c r="A22" s="33" t="s">
        <v>18</v>
      </c>
      <c r="B22" s="18"/>
      <c r="C22" s="18"/>
      <c r="D22" s="18"/>
      <c r="E22" s="18"/>
      <c r="F22" s="19">
        <f>SUM(F21/F4*1000000)</f>
        <v>3.6436363344872733</v>
      </c>
      <c r="G22" s="18"/>
      <c r="H22" s="18"/>
      <c r="I22" s="18"/>
      <c r="J22" s="18"/>
      <c r="K22" s="18"/>
      <c r="L22" s="19">
        <f>SUM(L21/L4*1000000)</f>
        <v>4.7748127757929151</v>
      </c>
      <c r="M22" s="19">
        <f>SUM(M21/M4*1000000)</f>
        <v>7.5203676624190514</v>
      </c>
      <c r="N22" s="19">
        <f>SUM(N21/N4*1000000)</f>
        <v>3.9495272980042477</v>
      </c>
      <c r="O22" s="19"/>
      <c r="P22" s="19">
        <f>SUM(P21/P4*1000000)</f>
        <v>4.8153663194416119</v>
      </c>
    </row>
    <row r="23" spans="1:16" ht="13" x14ac:dyDescent="0.3">
      <c r="A23" s="33" t="s">
        <v>29</v>
      </c>
      <c r="B23" s="10"/>
      <c r="C23" s="10"/>
      <c r="D23" s="10"/>
      <c r="E23" s="10"/>
      <c r="F23" s="11" t="s">
        <v>24</v>
      </c>
      <c r="G23" s="10"/>
      <c r="H23" s="10"/>
      <c r="I23" s="15" t="s">
        <v>24</v>
      </c>
      <c r="J23" s="15" t="s">
        <v>24</v>
      </c>
      <c r="K23" s="15" t="s">
        <v>24</v>
      </c>
      <c r="L23" s="11">
        <f>SUM(I23:K23)</f>
        <v>0</v>
      </c>
      <c r="M23" s="11">
        <v>0</v>
      </c>
      <c r="N23" s="23"/>
      <c r="O23" s="12"/>
      <c r="P23" s="11">
        <f>SUM(F23,L23,M23,N23,O23)</f>
        <v>0</v>
      </c>
    </row>
    <row r="24" spans="1:16" ht="13" x14ac:dyDescent="0.3">
      <c r="A24" s="33" t="s">
        <v>30</v>
      </c>
      <c r="B24" s="15">
        <f>SUM(B21,B23)</f>
        <v>9</v>
      </c>
      <c r="C24" s="10"/>
      <c r="D24" s="15" t="s">
        <v>24</v>
      </c>
      <c r="E24" s="15">
        <f>SUM(E21,E23)</f>
        <v>11</v>
      </c>
      <c r="F24" s="24">
        <f>SUM(F21,F23)</f>
        <v>20</v>
      </c>
      <c r="G24" s="10"/>
      <c r="H24" s="15">
        <f>SUM(H21,H23)</f>
        <v>12</v>
      </c>
      <c r="I24" s="15">
        <f>SUM(I21,I23)</f>
        <v>23</v>
      </c>
      <c r="J24" s="15" t="s">
        <v>24</v>
      </c>
      <c r="K24" s="15">
        <f>SUM(K21,K23)</f>
        <v>9</v>
      </c>
      <c r="L24" s="24">
        <f>SUM(,L21,L23)</f>
        <v>44</v>
      </c>
      <c r="M24" s="24">
        <f>SUM(M21,M23)</f>
        <v>36</v>
      </c>
      <c r="N24" s="24">
        <f>SUM(N21,N23)</f>
        <v>21</v>
      </c>
      <c r="O24" s="20"/>
      <c r="P24" s="24">
        <f>SUM(P21,P23)</f>
        <v>121</v>
      </c>
    </row>
    <row r="25" spans="1:16" ht="13" x14ac:dyDescent="0.3">
      <c r="A25" s="33" t="s">
        <v>18</v>
      </c>
      <c r="B25" s="18"/>
      <c r="C25" s="18"/>
      <c r="D25" s="18"/>
      <c r="E25" s="18"/>
      <c r="F25" s="19">
        <f>SUM(F24/F4*1000000)</f>
        <v>3.6436363344872733</v>
      </c>
      <c r="G25" s="18"/>
      <c r="H25" s="18"/>
      <c r="I25" s="18"/>
      <c r="J25" s="18"/>
      <c r="K25" s="18"/>
      <c r="L25" s="19">
        <f>SUM(L24/L4*1000000)</f>
        <v>4.7748127757929151</v>
      </c>
      <c r="M25" s="19">
        <f>SUM(M24/M4*1000000)</f>
        <v>7.5203676624190514</v>
      </c>
      <c r="N25" s="19">
        <f>SUM(N24/N4*1000000)</f>
        <v>3.9495272980042477</v>
      </c>
      <c r="O25" s="19"/>
      <c r="P25" s="19">
        <f>SUM(P24/P4*1000000)</f>
        <v>4.8153663194416119</v>
      </c>
    </row>
    <row r="26" spans="1:16" s="17" customFormat="1" ht="13" x14ac:dyDescent="0.3">
      <c r="A26" s="33" t="s">
        <v>31</v>
      </c>
      <c r="B26" s="15"/>
      <c r="C26" s="15"/>
      <c r="D26" s="15" t="s">
        <v>24</v>
      </c>
      <c r="E26" s="15">
        <v>0</v>
      </c>
      <c r="F26" s="11">
        <f>SUM(E26)</f>
        <v>0</v>
      </c>
      <c r="G26" s="15"/>
      <c r="H26" s="15">
        <v>0</v>
      </c>
      <c r="I26" s="15">
        <v>1</v>
      </c>
      <c r="J26" s="15"/>
      <c r="K26" s="15"/>
      <c r="L26" s="11">
        <f>SUM(H26:K26)</f>
        <v>1</v>
      </c>
      <c r="M26" s="11">
        <v>3</v>
      </c>
      <c r="N26" s="11">
        <v>0</v>
      </c>
      <c r="O26" s="20"/>
      <c r="P26" s="11">
        <f>SUM(F26,L26,M26,N26,O26)</f>
        <v>4</v>
      </c>
    </row>
    <row r="27" spans="1:16" ht="13" x14ac:dyDescent="0.3">
      <c r="A27" s="33" t="s">
        <v>18</v>
      </c>
      <c r="B27" s="18"/>
      <c r="C27" s="18"/>
      <c r="D27" s="18"/>
      <c r="E27" s="18"/>
      <c r="F27" s="19">
        <f>SUM(F26/F4*1000000)</f>
        <v>0</v>
      </c>
      <c r="G27" s="18"/>
      <c r="H27" s="18"/>
      <c r="I27" s="18"/>
      <c r="J27" s="18"/>
      <c r="K27" s="18"/>
      <c r="L27" s="19">
        <f>SUM(L26/L4*1000000)</f>
        <v>0.10851847217711171</v>
      </c>
      <c r="M27" s="19">
        <f>SUM(M26/M4*1000000)</f>
        <v>0.62669730520158762</v>
      </c>
      <c r="N27" s="19">
        <f>SUM(N26/N4*1000000)</f>
        <v>0</v>
      </c>
      <c r="O27" s="19"/>
      <c r="P27" s="19">
        <f>SUM(P26/P4*1000000)</f>
        <v>0.15918566345261526</v>
      </c>
    </row>
    <row r="28" spans="1:16" s="17" customFormat="1" ht="13" x14ac:dyDescent="0.3">
      <c r="A28" s="33" t="s">
        <v>32</v>
      </c>
      <c r="B28" s="15"/>
      <c r="C28" s="15"/>
      <c r="D28" s="15" t="s">
        <v>24</v>
      </c>
      <c r="E28" s="15">
        <v>13</v>
      </c>
      <c r="F28" s="11">
        <f>SUM(E28)</f>
        <v>13</v>
      </c>
      <c r="G28" s="15"/>
      <c r="H28" s="15">
        <v>7</v>
      </c>
      <c r="I28" s="15">
        <v>17</v>
      </c>
      <c r="J28" s="15"/>
      <c r="K28" s="15"/>
      <c r="L28" s="11">
        <f>SUM(H28:K28)</f>
        <v>24</v>
      </c>
      <c r="M28" s="11">
        <v>26</v>
      </c>
      <c r="N28" s="11">
        <v>12</v>
      </c>
      <c r="O28" s="20"/>
      <c r="P28" s="11">
        <f>SUM(F28,L28,M28,N28,O28)</f>
        <v>75</v>
      </c>
    </row>
    <row r="29" spans="1:16" ht="13" x14ac:dyDescent="0.3">
      <c r="A29" s="33" t="s">
        <v>18</v>
      </c>
      <c r="B29" s="21"/>
      <c r="C29" s="21"/>
      <c r="D29" s="21"/>
      <c r="E29" s="21"/>
      <c r="F29" s="19">
        <f>SUM(F28/F4*1000000)</f>
        <v>2.3683636174167275</v>
      </c>
      <c r="G29" s="21"/>
      <c r="H29" s="21"/>
      <c r="I29" s="21"/>
      <c r="J29" s="21"/>
      <c r="K29" s="21"/>
      <c r="L29" s="19">
        <f>SUM(L28/L4*1000000)</f>
        <v>2.6044433322506806</v>
      </c>
      <c r="M29" s="19">
        <f>SUM(M28/M4*1000000)</f>
        <v>5.4313766450804257</v>
      </c>
      <c r="N29" s="19">
        <f>SUM(N28/N4*1000000)</f>
        <v>2.2568727417167129</v>
      </c>
      <c r="O29" s="22"/>
      <c r="P29" s="19">
        <f>SUM(P28/P4*1000000)</f>
        <v>2.9847311897365363</v>
      </c>
    </row>
    <row r="30" spans="1:16" s="17" customFormat="1" ht="13" x14ac:dyDescent="0.3">
      <c r="A30" s="33" t="s">
        <v>33</v>
      </c>
      <c r="B30" s="15"/>
      <c r="C30" s="15"/>
      <c r="D30" s="15" t="s">
        <v>24</v>
      </c>
      <c r="E30" s="15">
        <v>5</v>
      </c>
      <c r="F30" s="11">
        <f>SUM(E30)</f>
        <v>5</v>
      </c>
      <c r="G30" s="15"/>
      <c r="H30" s="15">
        <v>10</v>
      </c>
      <c r="I30" s="15">
        <v>17</v>
      </c>
      <c r="J30" s="15"/>
      <c r="K30" s="15"/>
      <c r="L30" s="11">
        <f>SUM(H30:K30)</f>
        <v>27</v>
      </c>
      <c r="M30" s="11">
        <v>1</v>
      </c>
      <c r="N30" s="11">
        <v>0</v>
      </c>
      <c r="O30" s="20"/>
      <c r="P30" s="11">
        <f>SUM(F30,L30,M30,N30,O30)</f>
        <v>33</v>
      </c>
    </row>
    <row r="31" spans="1:16" ht="13" x14ac:dyDescent="0.3">
      <c r="A31" s="33" t="s">
        <v>18</v>
      </c>
      <c r="B31" s="18"/>
      <c r="C31" s="18"/>
      <c r="D31" s="18"/>
      <c r="E31" s="18"/>
      <c r="F31" s="19">
        <f>SUM(F30/F4*1000000)</f>
        <v>0.91090908362181833</v>
      </c>
      <c r="G31" s="18"/>
      <c r="H31" s="18"/>
      <c r="I31" s="18"/>
      <c r="J31" s="18"/>
      <c r="K31" s="18"/>
      <c r="L31" s="19">
        <f>SUM(L30/L4*1000000)</f>
        <v>2.9299987487820158</v>
      </c>
      <c r="M31" s="19">
        <f>SUM(M30/M4*1000000)</f>
        <v>0.20889910173386253</v>
      </c>
      <c r="N31" s="19">
        <f>SUM(N30/N4*1000000)</f>
        <v>0</v>
      </c>
      <c r="O31" s="19"/>
      <c r="P31" s="19">
        <f>SUM(P30/P4*1000000)</f>
        <v>1.3132817234840761</v>
      </c>
    </row>
    <row r="32" spans="1:16" ht="13" x14ac:dyDescent="0.3">
      <c r="A32" s="33" t="s">
        <v>34</v>
      </c>
      <c r="B32" s="10"/>
      <c r="C32" s="10"/>
      <c r="D32" s="15" t="s">
        <v>24</v>
      </c>
      <c r="E32" s="15">
        <f>SUM(E26,E28,E30)</f>
        <v>18</v>
      </c>
      <c r="F32" s="16">
        <f>SUM(F26,F28,F30)</f>
        <v>18</v>
      </c>
      <c r="G32" s="15"/>
      <c r="H32" s="15">
        <f>SUM(H26,H28,H30)</f>
        <v>17</v>
      </c>
      <c r="I32" s="15">
        <f>SUM(I26,I28,I30)</f>
        <v>35</v>
      </c>
      <c r="J32" s="10"/>
      <c r="K32" s="10"/>
      <c r="L32" s="16">
        <f>SUM(L26,L28,L30)</f>
        <v>52</v>
      </c>
      <c r="M32" s="16">
        <f>SUM(M26,M28,M30)</f>
        <v>30</v>
      </c>
      <c r="N32" s="16">
        <f>SUM(N26,N28,N30)</f>
        <v>12</v>
      </c>
      <c r="O32" s="20"/>
      <c r="P32" s="16">
        <f>SUM(P26,P28,P30)</f>
        <v>112</v>
      </c>
    </row>
    <row r="33" spans="1:16" ht="13" x14ac:dyDescent="0.3">
      <c r="A33" s="33" t="s">
        <v>22</v>
      </c>
      <c r="B33" s="18"/>
      <c r="C33" s="18"/>
      <c r="D33" s="18"/>
      <c r="E33" s="18"/>
      <c r="F33" s="19">
        <f>SUM(F32/F4*1000000)</f>
        <v>3.2792727010385456</v>
      </c>
      <c r="G33" s="18"/>
      <c r="H33" s="18"/>
      <c r="I33" s="18"/>
      <c r="J33" s="18"/>
      <c r="K33" s="18"/>
      <c r="L33" s="19">
        <f>SUM(L32/L4*1000000)</f>
        <v>5.6429605532098082</v>
      </c>
      <c r="M33" s="19">
        <f>SUM(M32/M4*1000000)</f>
        <v>6.2669730520158762</v>
      </c>
      <c r="N33" s="19">
        <f>SUM(N32/N4*1000000)</f>
        <v>2.2568727417167129</v>
      </c>
      <c r="O33" s="19"/>
      <c r="P33" s="19">
        <f>SUM(P32/P4*1000000)</f>
        <v>4.4571985766732274</v>
      </c>
    </row>
    <row r="34" spans="1:16" s="17" customFormat="1" ht="13" x14ac:dyDescent="0.3">
      <c r="A34" s="33" t="s">
        <v>35</v>
      </c>
      <c r="B34" s="15"/>
      <c r="C34" s="15"/>
      <c r="D34" s="15"/>
      <c r="E34" s="15"/>
      <c r="F34" s="20"/>
      <c r="G34" s="15" t="s">
        <v>24</v>
      </c>
      <c r="H34" s="15"/>
      <c r="I34" s="15" t="s">
        <v>24</v>
      </c>
      <c r="J34" s="15">
        <v>7</v>
      </c>
      <c r="K34" s="15">
        <v>3</v>
      </c>
      <c r="L34" s="20">
        <f>SUM(G34:K34)</f>
        <v>10</v>
      </c>
      <c r="M34" s="20">
        <v>10</v>
      </c>
      <c r="N34" s="20" t="s">
        <v>24</v>
      </c>
      <c r="O34" s="20"/>
      <c r="P34" s="20">
        <f>SUM(F34,L34,M34,N34,O34)</f>
        <v>20</v>
      </c>
    </row>
    <row r="35" spans="1:16" ht="13" x14ac:dyDescent="0.3">
      <c r="A35" s="33" t="s">
        <v>18</v>
      </c>
      <c r="B35" s="21"/>
      <c r="C35" s="21"/>
      <c r="D35" s="21"/>
      <c r="E35" s="21"/>
      <c r="F35" s="22"/>
      <c r="G35" s="21"/>
      <c r="H35" s="21"/>
      <c r="I35" s="21"/>
      <c r="J35" s="21"/>
      <c r="K35" s="21"/>
      <c r="L35" s="19">
        <f>SUM(L34/L4*1000000)</f>
        <v>1.085184721771117</v>
      </c>
      <c r="M35" s="19">
        <f>SUM(M34/M4*1000000)</f>
        <v>2.0889910173386252</v>
      </c>
      <c r="N35" s="22"/>
      <c r="O35" s="22"/>
      <c r="P35" s="19">
        <f>SUM(P34/P4*1000000)</f>
        <v>0.79592831726307633</v>
      </c>
    </row>
    <row r="36" spans="1:16" ht="13" x14ac:dyDescent="0.3">
      <c r="A36" s="33" t="s">
        <v>36</v>
      </c>
      <c r="B36" s="10"/>
      <c r="C36" s="10"/>
      <c r="D36" s="10"/>
      <c r="E36" s="10"/>
      <c r="F36" s="12" t="s">
        <v>24</v>
      </c>
      <c r="G36" s="15">
        <v>1</v>
      </c>
      <c r="H36" s="10"/>
      <c r="I36" s="15" t="s">
        <v>24</v>
      </c>
      <c r="J36" s="15">
        <v>3</v>
      </c>
      <c r="K36" s="15">
        <v>0</v>
      </c>
      <c r="L36" s="20">
        <f>SUM(G36:K36)</f>
        <v>4</v>
      </c>
      <c r="M36" s="26">
        <v>6</v>
      </c>
      <c r="N36" s="26">
        <v>7</v>
      </c>
      <c r="O36" s="22"/>
      <c r="P36" s="11">
        <v>13</v>
      </c>
    </row>
    <row r="37" spans="1:16" ht="13" x14ac:dyDescent="0.3">
      <c r="A37" s="33" t="s">
        <v>22</v>
      </c>
      <c r="B37" s="21"/>
      <c r="C37" s="21"/>
      <c r="D37" s="21"/>
      <c r="E37" s="21"/>
      <c r="F37" s="22"/>
      <c r="G37" s="21"/>
      <c r="H37" s="21"/>
      <c r="I37" s="21"/>
      <c r="J37" s="21"/>
      <c r="K37" s="21"/>
      <c r="L37" s="19">
        <f>SUM(L36/L4*1000000)</f>
        <v>0.43407388870844682</v>
      </c>
      <c r="M37" s="19">
        <f>SUM(M36/M4*1000000)</f>
        <v>1.2533946104031752</v>
      </c>
      <c r="N37" s="19">
        <f>SUM(N36/N4*1000000)</f>
        <v>1.3165090993347492</v>
      </c>
      <c r="O37" s="22"/>
      <c r="P37" s="19">
        <f>SUM(P36/P4*1000000)</f>
        <v>0.51735340622099957</v>
      </c>
    </row>
    <row r="38" spans="1:16" ht="13" x14ac:dyDescent="0.3">
      <c r="A38" s="17" t="s">
        <v>37</v>
      </c>
      <c r="B38" s="10"/>
      <c r="C38" s="10"/>
      <c r="D38" s="10"/>
      <c r="E38" s="10"/>
      <c r="F38" s="12"/>
      <c r="G38" s="15"/>
      <c r="H38" s="10"/>
      <c r="I38" s="15">
        <v>5</v>
      </c>
      <c r="J38" s="10"/>
      <c r="K38" s="10"/>
      <c r="L38" s="20">
        <f>SUM(G38:K38)</f>
        <v>5</v>
      </c>
      <c r="M38" s="12"/>
      <c r="N38" s="12"/>
      <c r="O38" s="12"/>
      <c r="P38" s="20">
        <f>SUM(F38,L38,M38,N38,O38)</f>
        <v>5</v>
      </c>
    </row>
    <row r="39" spans="1:16" ht="13" x14ac:dyDescent="0.3">
      <c r="A39" s="33" t="s">
        <v>22</v>
      </c>
      <c r="B39" s="18"/>
      <c r="C39" s="18"/>
      <c r="D39" s="18"/>
      <c r="E39" s="18"/>
      <c r="F39" s="19"/>
      <c r="G39" s="18"/>
      <c r="H39" s="18"/>
      <c r="I39" s="18"/>
      <c r="J39" s="18"/>
      <c r="K39" s="18"/>
      <c r="L39" s="19">
        <f>SUM(L38/L4*1000000)</f>
        <v>0.54259236088555851</v>
      </c>
      <c r="M39" s="19"/>
      <c r="N39" s="19"/>
      <c r="O39" s="19"/>
      <c r="P39" s="19">
        <f>SUM(P38/P4*1000000)</f>
        <v>0.19898207931576908</v>
      </c>
    </row>
    <row r="40" spans="1:16" ht="13" x14ac:dyDescent="0.3">
      <c r="A40" s="34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spans="1:16" x14ac:dyDescent="0.25">
      <c r="A41" s="38" t="s">
        <v>72</v>
      </c>
      <c r="B41" s="37"/>
      <c r="C41" s="37"/>
      <c r="D41" s="37"/>
      <c r="E41" s="37"/>
      <c r="F41" s="37"/>
    </row>
    <row r="42" spans="1:16" x14ac:dyDescent="0.25">
      <c r="A42" s="38" t="s">
        <v>73</v>
      </c>
      <c r="B42" s="37"/>
      <c r="C42" s="37"/>
      <c r="D42" s="37"/>
      <c r="E42" s="37"/>
      <c r="F42" s="37"/>
    </row>
    <row r="43" spans="1:16" x14ac:dyDescent="0.25">
      <c r="A43" s="38" t="s">
        <v>74</v>
      </c>
      <c r="B43" s="37"/>
      <c r="C43" s="37"/>
      <c r="D43" s="37"/>
      <c r="E43" s="37"/>
      <c r="F43" s="37"/>
    </row>
    <row r="44" spans="1:16" s="34" customFormat="1" ht="13" x14ac:dyDescent="0.3">
      <c r="A44" s="38" t="s">
        <v>75</v>
      </c>
      <c r="B44" s="38"/>
      <c r="C44" s="38"/>
      <c r="D44" s="38"/>
      <c r="E44" s="38"/>
      <c r="F44" s="38"/>
    </row>
    <row r="45" spans="1:16" x14ac:dyDescent="0.25">
      <c r="A45" s="38" t="s">
        <v>76</v>
      </c>
    </row>
    <row r="46" spans="1:16" x14ac:dyDescent="0.25">
      <c r="A46" s="38" t="s">
        <v>77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8"/>
  <sheetViews>
    <sheetView workbookViewId="0">
      <pane xSplit="1" ySplit="3" topLeftCell="D4" activePane="bottomRight" state="frozen"/>
      <selection pane="topRight" activeCell="D1" sqref="D1"/>
      <selection pane="bottomLeft" activeCell="A4" sqref="A4"/>
      <selection pane="bottomRight" activeCell="A10" activeCellId="1" sqref="A5:IV5 A10"/>
    </sheetView>
  </sheetViews>
  <sheetFormatPr defaultColWidth="9" defaultRowHeight="12.5" x14ac:dyDescent="0.25"/>
  <cols>
    <col min="1" max="1" width="24.7265625" style="1" customWidth="1"/>
    <col min="2" max="2" width="6.7265625" style="1" customWidth="1"/>
    <col min="3" max="3" width="7.1796875" style="1" customWidth="1"/>
    <col min="4" max="4" width="6.26953125" style="1" customWidth="1"/>
    <col min="5" max="5" width="9.7265625" style="1" customWidth="1"/>
    <col min="6" max="6" width="9" style="1"/>
    <col min="7" max="7" width="7" style="1" customWidth="1"/>
    <col min="8" max="8" width="5.7265625" style="1" customWidth="1"/>
    <col min="9" max="9" width="8" style="1" customWidth="1"/>
    <col min="10" max="10" width="7.81640625" style="1" customWidth="1"/>
    <col min="11" max="12" width="9" style="1"/>
    <col min="13" max="13" width="8" style="1" customWidth="1"/>
    <col min="14" max="14" width="8.453125" style="1" customWidth="1"/>
    <col min="15" max="15" width="8" style="1" customWidth="1"/>
    <col min="16" max="16" width="10.1796875" style="1" customWidth="1"/>
    <col min="17" max="16384" width="9" style="1"/>
  </cols>
  <sheetData>
    <row r="1" spans="1:16" s="2" customFormat="1" ht="13" x14ac:dyDescent="0.3">
      <c r="A1" s="2" t="s">
        <v>78</v>
      </c>
    </row>
    <row r="2" spans="1:16" s="2" customFormat="1" ht="13" x14ac:dyDescent="0.3">
      <c r="A2" s="29"/>
    </row>
    <row r="3" spans="1:16" s="6" customFormat="1" ht="13" x14ac:dyDescent="0.3">
      <c r="A3" s="2"/>
      <c r="B3" s="3" t="s">
        <v>52</v>
      </c>
      <c r="C3" s="3" t="s">
        <v>2</v>
      </c>
      <c r="D3" s="3" t="s">
        <v>65</v>
      </c>
      <c r="E3" s="3" t="s">
        <v>3</v>
      </c>
      <c r="F3" s="4" t="s">
        <v>4</v>
      </c>
      <c r="G3" s="3" t="s">
        <v>53</v>
      </c>
      <c r="H3" s="3" t="s">
        <v>54</v>
      </c>
      <c r="I3" s="3" t="s">
        <v>6</v>
      </c>
      <c r="J3" s="3" t="s">
        <v>7</v>
      </c>
      <c r="K3" s="3" t="s">
        <v>8</v>
      </c>
      <c r="L3" s="4" t="s">
        <v>9</v>
      </c>
      <c r="M3" s="4" t="s">
        <v>10</v>
      </c>
      <c r="N3" s="4" t="s">
        <v>11</v>
      </c>
      <c r="O3" s="4" t="s">
        <v>55</v>
      </c>
      <c r="P3" s="5" t="s">
        <v>13</v>
      </c>
    </row>
    <row r="4" spans="1:16" ht="13" x14ac:dyDescent="0.3">
      <c r="A4" s="2" t="s">
        <v>14</v>
      </c>
      <c r="B4" s="7">
        <v>1661747</v>
      </c>
      <c r="C4" s="7">
        <v>1312069</v>
      </c>
      <c r="D4" s="7">
        <v>618237</v>
      </c>
      <c r="E4" s="7">
        <v>1818244</v>
      </c>
      <c r="F4" s="8">
        <v>5470919</v>
      </c>
      <c r="G4" s="7">
        <v>1700000</v>
      </c>
      <c r="H4" s="7"/>
      <c r="I4" s="7">
        <v>3600000</v>
      </c>
      <c r="J4" s="7">
        <v>1900000</v>
      </c>
      <c r="K4" s="7">
        <v>2000000</v>
      </c>
      <c r="L4" s="8">
        <v>9166827</v>
      </c>
      <c r="M4" s="9">
        <v>4721600</v>
      </c>
      <c r="N4" s="9">
        <v>5276955</v>
      </c>
      <c r="O4" s="9">
        <v>312872</v>
      </c>
      <c r="P4" s="8">
        <f>SUM(F4+L4+M4+N4+O4)</f>
        <v>24949173</v>
      </c>
    </row>
    <row r="5" spans="1:16" ht="13" x14ac:dyDescent="0.3">
      <c r="A5" s="2" t="s">
        <v>56</v>
      </c>
      <c r="B5" s="41">
        <v>23</v>
      </c>
      <c r="C5" s="41">
        <v>14</v>
      </c>
      <c r="D5" s="41" t="s">
        <v>24</v>
      </c>
      <c r="E5" s="41" t="s">
        <v>24</v>
      </c>
      <c r="F5" s="8">
        <v>75</v>
      </c>
      <c r="G5" s="41"/>
      <c r="H5" s="41"/>
      <c r="I5" s="41" t="s">
        <v>24</v>
      </c>
      <c r="J5" s="41" t="s">
        <v>24</v>
      </c>
      <c r="K5" s="41" t="s">
        <v>24</v>
      </c>
      <c r="L5" s="8" t="s">
        <v>24</v>
      </c>
      <c r="M5" s="9" t="s">
        <v>24</v>
      </c>
      <c r="N5" s="9"/>
      <c r="O5" s="9"/>
      <c r="P5" s="8"/>
    </row>
    <row r="6" spans="1:16" s="6" customFormat="1" ht="13" x14ac:dyDescent="0.3">
      <c r="A6" s="2" t="s">
        <v>57</v>
      </c>
      <c r="B6" s="42">
        <v>21</v>
      </c>
      <c r="C6" s="42">
        <v>13</v>
      </c>
      <c r="D6" s="42" t="s">
        <v>24</v>
      </c>
      <c r="E6" s="42">
        <v>38</v>
      </c>
      <c r="F6" s="43">
        <f>SUM(B6:E6)</f>
        <v>72</v>
      </c>
      <c r="G6" s="42">
        <v>25</v>
      </c>
      <c r="H6" s="42"/>
      <c r="I6" s="42">
        <v>56</v>
      </c>
      <c r="J6" s="42">
        <v>25</v>
      </c>
      <c r="K6" s="42">
        <v>27</v>
      </c>
      <c r="L6" s="43">
        <f>SUM(G6:K6)</f>
        <v>133</v>
      </c>
      <c r="M6" s="43">
        <v>94</v>
      </c>
      <c r="N6" s="43">
        <v>91</v>
      </c>
      <c r="O6" s="43">
        <v>0</v>
      </c>
      <c r="P6" s="43">
        <f>SUM(F6,L6,M6,N6,O6)</f>
        <v>390</v>
      </c>
    </row>
    <row r="7" spans="1:16" ht="13" x14ac:dyDescent="0.3">
      <c r="A7" s="2" t="s">
        <v>18</v>
      </c>
      <c r="B7" s="44">
        <f>SUM(B6/B4*1000000)</f>
        <v>12.637302790376634</v>
      </c>
      <c r="C7" s="44">
        <f>SUM(C6/C4*1000000)</f>
        <v>9.9080155083307364</v>
      </c>
      <c r="D7" s="44" t="s">
        <v>24</v>
      </c>
      <c r="E7" s="44">
        <f>SUM(E6/(E4+D4)*1000000)</f>
        <v>15.59626362774838</v>
      </c>
      <c r="F7" s="45">
        <f>SUM(F6/F4*1000000)</f>
        <v>13.160494607944296</v>
      </c>
      <c r="G7" s="44">
        <f>SUM(G6/G4*1000000)</f>
        <v>14.705882352941178</v>
      </c>
      <c r="H7" s="44"/>
      <c r="I7" s="44">
        <f t="shared" ref="I7:P7" si="0">SUM(I6/I4*1000000)</f>
        <v>15.555555555555555</v>
      </c>
      <c r="J7" s="44">
        <f t="shared" si="0"/>
        <v>13.157894736842106</v>
      </c>
      <c r="K7" s="44">
        <f t="shared" si="0"/>
        <v>13.5</v>
      </c>
      <c r="L7" s="45">
        <f t="shared" si="0"/>
        <v>14.508837136339544</v>
      </c>
      <c r="M7" s="45">
        <f t="shared" si="0"/>
        <v>19.908505591324975</v>
      </c>
      <c r="N7" s="45">
        <f t="shared" si="0"/>
        <v>17.244793635723632</v>
      </c>
      <c r="O7" s="45">
        <f t="shared" si="0"/>
        <v>0</v>
      </c>
      <c r="P7" s="45">
        <f t="shared" si="0"/>
        <v>15.631780660625505</v>
      </c>
    </row>
    <row r="8" spans="1:16" s="6" customFormat="1" ht="13" x14ac:dyDescent="0.3">
      <c r="A8" s="2" t="s">
        <v>19</v>
      </c>
      <c r="B8" s="42">
        <v>38</v>
      </c>
      <c r="C8" s="42">
        <v>27</v>
      </c>
      <c r="D8" s="42">
        <v>11</v>
      </c>
      <c r="E8" s="42">
        <v>39</v>
      </c>
      <c r="F8" s="46">
        <f>SUM(B8:E8)</f>
        <v>115</v>
      </c>
      <c r="G8" s="42">
        <v>53</v>
      </c>
      <c r="H8" s="42"/>
      <c r="I8" s="42">
        <v>110</v>
      </c>
      <c r="J8" s="42">
        <v>50</v>
      </c>
      <c r="K8" s="42">
        <v>43</v>
      </c>
      <c r="L8" s="46">
        <f>SUM(G8:K8)</f>
        <v>256</v>
      </c>
      <c r="M8" s="46">
        <v>174</v>
      </c>
      <c r="N8" s="46">
        <v>168</v>
      </c>
      <c r="O8" s="47"/>
      <c r="P8" s="46">
        <f>SUM(F8,L8,M8,N8,O8)</f>
        <v>713</v>
      </c>
    </row>
    <row r="9" spans="1:16" ht="13" x14ac:dyDescent="0.3">
      <c r="A9" s="2" t="s">
        <v>18</v>
      </c>
      <c r="B9" s="44">
        <f t="shared" ref="B9:G9" si="1">SUM(B8/B4*1000000)</f>
        <v>22.867500287348193</v>
      </c>
      <c r="C9" s="44">
        <f t="shared" si="1"/>
        <v>20.578186055763837</v>
      </c>
      <c r="D9" s="44">
        <f t="shared" si="1"/>
        <v>17.792529402154837</v>
      </c>
      <c r="E9" s="44">
        <f t="shared" si="1"/>
        <v>21.449266435087921</v>
      </c>
      <c r="F9" s="45">
        <f t="shared" si="1"/>
        <v>21.020234443244362</v>
      </c>
      <c r="G9" s="44">
        <f t="shared" si="1"/>
        <v>31.17647058823529</v>
      </c>
      <c r="H9" s="44"/>
      <c r="I9" s="44">
        <f t="shared" ref="I9:N9" si="2">SUM(I8/I4*1000000)</f>
        <v>30.555555555555554</v>
      </c>
      <c r="J9" s="44">
        <f t="shared" si="2"/>
        <v>26.315789473684212</v>
      </c>
      <c r="K9" s="44">
        <f t="shared" si="2"/>
        <v>21.5</v>
      </c>
      <c r="L9" s="45">
        <f t="shared" si="2"/>
        <v>27.926784262427994</v>
      </c>
      <c r="M9" s="45">
        <f t="shared" si="2"/>
        <v>36.851914605218568</v>
      </c>
      <c r="N9" s="45">
        <f t="shared" si="2"/>
        <v>31.836542096720553</v>
      </c>
      <c r="O9" s="45"/>
      <c r="P9" s="45">
        <f>SUM(P8/P4*1000000)</f>
        <v>28.578101566733295</v>
      </c>
    </row>
    <row r="10" spans="1:16" s="6" customFormat="1" ht="13" x14ac:dyDescent="0.3">
      <c r="A10" s="2" t="s">
        <v>20</v>
      </c>
      <c r="B10" s="42">
        <v>20</v>
      </c>
      <c r="C10" s="42">
        <v>12</v>
      </c>
      <c r="D10" s="42">
        <v>5</v>
      </c>
      <c r="E10" s="42">
        <v>19</v>
      </c>
      <c r="F10" s="46">
        <f>SUM(B10:E10)</f>
        <v>56</v>
      </c>
      <c r="G10" s="42">
        <v>23</v>
      </c>
      <c r="H10" s="42"/>
      <c r="I10" s="42">
        <v>48</v>
      </c>
      <c r="J10" s="42">
        <v>15</v>
      </c>
      <c r="K10" s="42">
        <v>37</v>
      </c>
      <c r="L10" s="46">
        <f>SUM(G10:K10)</f>
        <v>123</v>
      </c>
      <c r="M10" s="46">
        <v>86</v>
      </c>
      <c r="N10" s="46">
        <v>5</v>
      </c>
      <c r="O10" s="46">
        <v>7</v>
      </c>
      <c r="P10" s="46">
        <f>SUM(F10,L10,M10,N10,O10)</f>
        <v>277</v>
      </c>
    </row>
    <row r="11" spans="1:16" ht="13" x14ac:dyDescent="0.3">
      <c r="A11" s="2" t="s">
        <v>18</v>
      </c>
      <c r="B11" s="44">
        <f t="shared" ref="B11:G11" si="3">SUM(B10/B4*1000000)</f>
        <v>12.035526467025365</v>
      </c>
      <c r="C11" s="44">
        <f t="shared" si="3"/>
        <v>9.1458604692283707</v>
      </c>
      <c r="D11" s="44">
        <f>SUM(D10/D4*1000000)</f>
        <v>8.0875133646158339</v>
      </c>
      <c r="E11" s="44">
        <f t="shared" si="3"/>
        <v>10.449642622222319</v>
      </c>
      <c r="F11" s="45">
        <f t="shared" si="3"/>
        <v>10.235940250623342</v>
      </c>
      <c r="G11" s="44">
        <f t="shared" si="3"/>
        <v>13.529411764705882</v>
      </c>
      <c r="H11" s="44"/>
      <c r="I11" s="44">
        <f t="shared" ref="I11:P11" si="4">SUM(I10/I4*1000000)</f>
        <v>13.333333333333334</v>
      </c>
      <c r="J11" s="44">
        <f t="shared" si="4"/>
        <v>7.8947368421052628</v>
      </c>
      <c r="K11" s="44">
        <f t="shared" si="4"/>
        <v>18.5</v>
      </c>
      <c r="L11" s="45">
        <f t="shared" si="4"/>
        <v>13.41794712608845</v>
      </c>
      <c r="M11" s="45">
        <f t="shared" si="4"/>
        <v>18.214164689935615</v>
      </c>
      <c r="N11" s="45">
        <f t="shared" si="4"/>
        <v>0.94751613383096878</v>
      </c>
      <c r="O11" s="45">
        <f t="shared" si="4"/>
        <v>22.373366744227674</v>
      </c>
      <c r="P11" s="45">
        <f t="shared" si="4"/>
        <v>11.102572417931448</v>
      </c>
    </row>
    <row r="12" spans="1:16" ht="13" x14ac:dyDescent="0.3">
      <c r="A12" s="2" t="s">
        <v>21</v>
      </c>
      <c r="B12" s="42">
        <f t="shared" ref="B12:G12" si="5">SUM(B8,B10)</f>
        <v>58</v>
      </c>
      <c r="C12" s="42">
        <f t="shared" si="5"/>
        <v>39</v>
      </c>
      <c r="D12" s="42">
        <f>SUM(D8,D10)</f>
        <v>16</v>
      </c>
      <c r="E12" s="42">
        <f>SUM(E8,E10)</f>
        <v>58</v>
      </c>
      <c r="F12" s="43">
        <f t="shared" si="5"/>
        <v>171</v>
      </c>
      <c r="G12" s="42">
        <f t="shared" si="5"/>
        <v>76</v>
      </c>
      <c r="H12" s="7"/>
      <c r="I12" s="42">
        <f t="shared" ref="I12:O12" si="6">SUM(I8,I10)</f>
        <v>158</v>
      </c>
      <c r="J12" s="42">
        <f t="shared" si="6"/>
        <v>65</v>
      </c>
      <c r="K12" s="42">
        <f t="shared" si="6"/>
        <v>80</v>
      </c>
      <c r="L12" s="43">
        <f t="shared" si="6"/>
        <v>379</v>
      </c>
      <c r="M12" s="43">
        <f t="shared" si="6"/>
        <v>260</v>
      </c>
      <c r="N12" s="43">
        <f t="shared" si="6"/>
        <v>173</v>
      </c>
      <c r="O12" s="43">
        <f t="shared" si="6"/>
        <v>7</v>
      </c>
      <c r="P12" s="43">
        <f>SUM(P8,P10)</f>
        <v>990</v>
      </c>
    </row>
    <row r="13" spans="1:16" ht="13" x14ac:dyDescent="0.3">
      <c r="A13" s="2" t="s">
        <v>22</v>
      </c>
      <c r="B13" s="44">
        <f t="shared" ref="B13:G13" si="7">SUM(B12/B4*1000000)</f>
        <v>34.903026754373556</v>
      </c>
      <c r="C13" s="44">
        <f t="shared" si="7"/>
        <v>29.724046524992207</v>
      </c>
      <c r="D13" s="44">
        <f t="shared" si="7"/>
        <v>25.880042766770671</v>
      </c>
      <c r="E13" s="44">
        <f t="shared" si="7"/>
        <v>31.898909057310242</v>
      </c>
      <c r="F13" s="45">
        <f t="shared" si="7"/>
        <v>31.256174693867703</v>
      </c>
      <c r="G13" s="44">
        <f t="shared" si="7"/>
        <v>44.705882352941181</v>
      </c>
      <c r="H13" s="44"/>
      <c r="I13" s="44">
        <f t="shared" ref="I13:P13" si="8">SUM(I12/I4*1000000)</f>
        <v>43.888888888888893</v>
      </c>
      <c r="J13" s="44">
        <f t="shared" si="8"/>
        <v>34.210526315789473</v>
      </c>
      <c r="K13" s="44">
        <f t="shared" si="8"/>
        <v>40</v>
      </c>
      <c r="L13" s="45">
        <f t="shared" si="8"/>
        <v>41.344731388516436</v>
      </c>
      <c r="M13" s="45">
        <f t="shared" si="8"/>
        <v>55.066079295154189</v>
      </c>
      <c r="N13" s="45">
        <f t="shared" si="8"/>
        <v>32.784058230551523</v>
      </c>
      <c r="O13" s="45">
        <f t="shared" si="8"/>
        <v>22.373366744227674</v>
      </c>
      <c r="P13" s="45">
        <f t="shared" si="8"/>
        <v>39.680673984664743</v>
      </c>
    </row>
    <row r="14" spans="1:16" s="6" customFormat="1" ht="13" x14ac:dyDescent="0.3">
      <c r="A14" s="2" t="s">
        <v>23</v>
      </c>
      <c r="B14" s="42"/>
      <c r="C14" s="42"/>
      <c r="D14" s="42" t="s">
        <v>24</v>
      </c>
      <c r="E14" s="42">
        <v>43</v>
      </c>
      <c r="F14" s="46">
        <f>SUM(E14)</f>
        <v>43</v>
      </c>
      <c r="G14" s="42"/>
      <c r="H14" s="42"/>
      <c r="I14" s="42">
        <v>74</v>
      </c>
      <c r="J14" s="42">
        <v>9</v>
      </c>
      <c r="K14" s="42">
        <v>45</v>
      </c>
      <c r="L14" s="46">
        <f>SUM(I14:K14)</f>
        <v>128</v>
      </c>
      <c r="M14" s="46">
        <v>71</v>
      </c>
      <c r="N14" s="46">
        <v>53</v>
      </c>
      <c r="O14" s="47"/>
      <c r="P14" s="46">
        <f>SUM(F14,L14,M14,N14,O14)</f>
        <v>295</v>
      </c>
    </row>
    <row r="15" spans="1:16" ht="13" x14ac:dyDescent="0.3">
      <c r="A15" s="2" t="s">
        <v>18</v>
      </c>
      <c r="B15" s="44"/>
      <c r="C15" s="44"/>
      <c r="D15" s="44"/>
      <c r="E15" s="44"/>
      <c r="F15" s="45">
        <f>SUM(F14/F4*1000000)</f>
        <v>7.8597398353000658</v>
      </c>
      <c r="G15" s="44"/>
      <c r="H15" s="44"/>
      <c r="I15" s="44"/>
      <c r="J15" s="44"/>
      <c r="K15" s="44"/>
      <c r="L15" s="45">
        <f>SUM(L14/L4*1000000)</f>
        <v>13.963392131213997</v>
      </c>
      <c r="M15" s="45">
        <f>SUM(M14/M4*1000000)</f>
        <v>15.037275499830566</v>
      </c>
      <c r="N15" s="45">
        <f>SUM(N14/N4*1000000)</f>
        <v>10.043671018608268</v>
      </c>
      <c r="O15" s="45"/>
      <c r="P15" s="45">
        <f>SUM(P14/P4*1000000)</f>
        <v>11.824039217652624</v>
      </c>
    </row>
    <row r="16" spans="1:16" s="6" customFormat="1" ht="13" x14ac:dyDescent="0.3">
      <c r="A16" s="2" t="s">
        <v>25</v>
      </c>
      <c r="B16" s="42"/>
      <c r="C16" s="42"/>
      <c r="D16" s="42" t="s">
        <v>24</v>
      </c>
      <c r="E16" s="42" t="s">
        <v>24</v>
      </c>
      <c r="F16" s="46">
        <f>SUM(E16)</f>
        <v>0</v>
      </c>
      <c r="G16" s="42"/>
      <c r="H16" s="42"/>
      <c r="I16" s="42">
        <v>1</v>
      </c>
      <c r="J16" s="42">
        <v>0</v>
      </c>
      <c r="K16" s="42">
        <v>3</v>
      </c>
      <c r="L16" s="46">
        <f>SUM(I16:K16)</f>
        <v>4</v>
      </c>
      <c r="M16" s="47"/>
      <c r="N16" s="47"/>
      <c r="O16" s="47"/>
      <c r="P16" s="46">
        <f>SUM(F16,L16,M16,N16,O16)</f>
        <v>4</v>
      </c>
    </row>
    <row r="17" spans="1:16" ht="13" x14ac:dyDescent="0.3">
      <c r="A17" s="2" t="s">
        <v>22</v>
      </c>
      <c r="B17" s="48"/>
      <c r="C17" s="48"/>
      <c r="D17" s="48"/>
      <c r="E17" s="48"/>
      <c r="F17" s="45">
        <f>SUM(F16/F4*1000000)</f>
        <v>0</v>
      </c>
      <c r="G17" s="48"/>
      <c r="H17" s="48"/>
      <c r="I17" s="48"/>
      <c r="J17" s="48"/>
      <c r="K17" s="48"/>
      <c r="L17" s="45">
        <f>SUM(L16/L4*1000000)</f>
        <v>0.4363560041004374</v>
      </c>
      <c r="M17" s="49"/>
      <c r="N17" s="49"/>
      <c r="O17" s="49"/>
      <c r="P17" s="45">
        <f>SUM(P16/P4*1000000)</f>
        <v>0.16032595549359493</v>
      </c>
    </row>
    <row r="18" spans="1:16" ht="13" x14ac:dyDescent="0.3">
      <c r="A18" s="2" t="s">
        <v>26</v>
      </c>
      <c r="B18" s="7"/>
      <c r="C18" s="7"/>
      <c r="D18" s="7"/>
      <c r="E18" s="7"/>
      <c r="F18" s="46" t="s">
        <v>24</v>
      </c>
      <c r="G18" s="7"/>
      <c r="H18" s="7"/>
      <c r="I18" s="42">
        <v>0</v>
      </c>
      <c r="J18" s="42">
        <v>0</v>
      </c>
      <c r="K18" s="42">
        <v>4</v>
      </c>
      <c r="L18" s="46">
        <f>SUM(I18:K18)</f>
        <v>4</v>
      </c>
      <c r="M18" s="46">
        <v>1</v>
      </c>
      <c r="N18" s="50"/>
      <c r="O18" s="8"/>
      <c r="P18" s="46">
        <f>SUM(F18,L18,M18,N18,O18)</f>
        <v>5</v>
      </c>
    </row>
    <row r="19" spans="1:16" ht="13" x14ac:dyDescent="0.3">
      <c r="A19" s="2" t="s">
        <v>27</v>
      </c>
      <c r="B19" s="7"/>
      <c r="C19" s="7"/>
      <c r="D19" s="42" t="s">
        <v>24</v>
      </c>
      <c r="E19" s="42">
        <f>SUM(E14,E16,E18)</f>
        <v>43</v>
      </c>
      <c r="F19" s="51">
        <f>SUM(F14,F16,F18)</f>
        <v>43</v>
      </c>
      <c r="G19" s="7"/>
      <c r="H19" s="7"/>
      <c r="I19" s="42">
        <f t="shared" ref="I19:N19" si="9">SUM(I14,I16,I18)</f>
        <v>75</v>
      </c>
      <c r="J19" s="42">
        <f t="shared" si="9"/>
        <v>9</v>
      </c>
      <c r="K19" s="42">
        <f t="shared" si="9"/>
        <v>52</v>
      </c>
      <c r="L19" s="51">
        <f t="shared" si="9"/>
        <v>136</v>
      </c>
      <c r="M19" s="51">
        <f t="shared" si="9"/>
        <v>72</v>
      </c>
      <c r="N19" s="51">
        <f t="shared" si="9"/>
        <v>53</v>
      </c>
      <c r="O19" s="47"/>
      <c r="P19" s="51">
        <f>SUM(P14,P16,P18)</f>
        <v>304</v>
      </c>
    </row>
    <row r="20" spans="1:16" ht="13" x14ac:dyDescent="0.3">
      <c r="A20" s="2" t="s">
        <v>22</v>
      </c>
      <c r="B20" s="44"/>
      <c r="C20" s="44"/>
      <c r="D20" s="44"/>
      <c r="E20" s="44"/>
      <c r="F20" s="45">
        <f>SUM(F19/F4*1000000)</f>
        <v>7.8597398353000658</v>
      </c>
      <c r="G20" s="44"/>
      <c r="H20" s="44"/>
      <c r="I20" s="44"/>
      <c r="J20" s="44"/>
      <c r="K20" s="44"/>
      <c r="L20" s="45">
        <f>SUM(L19/L4*1000000)</f>
        <v>14.83610413941487</v>
      </c>
      <c r="M20" s="45">
        <f>SUM(M19/M4*1000000)</f>
        <v>15.249068112504236</v>
      </c>
      <c r="N20" s="45">
        <f>SUM(N19/N4*1000000)</f>
        <v>10.043671018608268</v>
      </c>
      <c r="O20" s="45"/>
      <c r="P20" s="45">
        <f>SUM(P19/P4*1000000)</f>
        <v>12.184772617513214</v>
      </c>
    </row>
    <row r="21" spans="1:16" s="6" customFormat="1" ht="13" x14ac:dyDescent="0.3">
      <c r="A21" s="2" t="s">
        <v>28</v>
      </c>
      <c r="B21" s="42">
        <v>14</v>
      </c>
      <c r="C21" s="42"/>
      <c r="D21" s="42" t="s">
        <v>24</v>
      </c>
      <c r="E21" s="42">
        <v>15</v>
      </c>
      <c r="F21" s="51">
        <f>SUM(B21,E21)</f>
        <v>29</v>
      </c>
      <c r="G21" s="42"/>
      <c r="H21" s="42">
        <v>15</v>
      </c>
      <c r="I21" s="42">
        <v>25</v>
      </c>
      <c r="J21" s="42"/>
      <c r="K21" s="42">
        <v>6</v>
      </c>
      <c r="L21" s="51">
        <f>SUM(H21,I21,K21)</f>
        <v>46</v>
      </c>
      <c r="M21" s="51">
        <v>34</v>
      </c>
      <c r="N21" s="51">
        <v>18</v>
      </c>
      <c r="O21" s="47"/>
      <c r="P21" s="51">
        <f>SUM(F21,L21,M21,N21,O21)</f>
        <v>127</v>
      </c>
    </row>
    <row r="22" spans="1:16" ht="13" x14ac:dyDescent="0.3">
      <c r="A22" s="2" t="s">
        <v>18</v>
      </c>
      <c r="B22" s="44"/>
      <c r="C22" s="44"/>
      <c r="D22" s="44"/>
      <c r="E22" s="44"/>
      <c r="F22" s="45">
        <f>SUM(F21/F4*1000000)</f>
        <v>5.3007547726442308</v>
      </c>
      <c r="G22" s="44"/>
      <c r="H22" s="44"/>
      <c r="I22" s="44"/>
      <c r="J22" s="44"/>
      <c r="K22" s="44"/>
      <c r="L22" s="45">
        <f>SUM(L21/L4*1000000)</f>
        <v>5.0180940471550297</v>
      </c>
      <c r="M22" s="45">
        <f>SUM(M21/M4*1000000)</f>
        <v>7.2009488309047782</v>
      </c>
      <c r="N22" s="45">
        <f>SUM(N21/N4*1000000)</f>
        <v>3.4110580817914875</v>
      </c>
      <c r="O22" s="45"/>
      <c r="P22" s="45">
        <f>SUM(P21/P4*1000000)</f>
        <v>5.0903490869216386</v>
      </c>
    </row>
    <row r="23" spans="1:16" ht="13" x14ac:dyDescent="0.3">
      <c r="A23" s="2" t="s">
        <v>29</v>
      </c>
      <c r="B23" s="7"/>
      <c r="C23" s="7"/>
      <c r="D23" s="7"/>
      <c r="E23" s="7"/>
      <c r="F23" s="46" t="s">
        <v>24</v>
      </c>
      <c r="G23" s="7"/>
      <c r="H23" s="7"/>
      <c r="I23" s="42" t="s">
        <v>24</v>
      </c>
      <c r="J23" s="42" t="s">
        <v>24</v>
      </c>
      <c r="K23" s="42" t="s">
        <v>24</v>
      </c>
      <c r="L23" s="46">
        <f>SUM(I23:K23)</f>
        <v>0</v>
      </c>
      <c r="M23" s="46">
        <v>1</v>
      </c>
      <c r="N23" s="50"/>
      <c r="O23" s="8"/>
      <c r="P23" s="46">
        <f>SUM(F23,L23,M23,N23,O23)</f>
        <v>1</v>
      </c>
    </row>
    <row r="24" spans="1:16" ht="13" x14ac:dyDescent="0.3">
      <c r="A24" s="2" t="s">
        <v>30</v>
      </c>
      <c r="B24" s="42">
        <f>SUM(B21,B23)</f>
        <v>14</v>
      </c>
      <c r="C24" s="7"/>
      <c r="D24" s="42" t="s">
        <v>24</v>
      </c>
      <c r="E24" s="42">
        <f>SUM(E21,E23)</f>
        <v>15</v>
      </c>
      <c r="F24" s="51">
        <f>SUM(F21,F23)</f>
        <v>29</v>
      </c>
      <c r="G24" s="7"/>
      <c r="H24" s="42">
        <f>SUM(H21,H23)</f>
        <v>15</v>
      </c>
      <c r="I24" s="42">
        <f>SUM(I21,I23)</f>
        <v>25</v>
      </c>
      <c r="J24" s="42" t="s">
        <v>24</v>
      </c>
      <c r="K24" s="42">
        <f>SUM(K21,K23)</f>
        <v>6</v>
      </c>
      <c r="L24" s="51">
        <f>SUM(,L21,L23)</f>
        <v>46</v>
      </c>
      <c r="M24" s="51">
        <f>SUM(M21,M23)</f>
        <v>35</v>
      </c>
      <c r="N24" s="51">
        <f>SUM(N21,N23)</f>
        <v>18</v>
      </c>
      <c r="O24" s="47"/>
      <c r="P24" s="51">
        <f>SUM(P21,P23)</f>
        <v>128</v>
      </c>
    </row>
    <row r="25" spans="1:16" ht="13" x14ac:dyDescent="0.3">
      <c r="A25" s="2" t="s">
        <v>18</v>
      </c>
      <c r="B25" s="44"/>
      <c r="C25" s="44"/>
      <c r="D25" s="44"/>
      <c r="E25" s="44"/>
      <c r="F25" s="45">
        <f>SUM(F24/F4*1000000)</f>
        <v>5.3007547726442308</v>
      </c>
      <c r="G25" s="44"/>
      <c r="H25" s="44"/>
      <c r="I25" s="44"/>
      <c r="J25" s="44"/>
      <c r="K25" s="44"/>
      <c r="L25" s="45">
        <f>SUM(L24/L4*1000000)</f>
        <v>5.0180940471550297</v>
      </c>
      <c r="M25" s="45">
        <f>SUM(M24/M4*1000000)</f>
        <v>7.4127414435784482</v>
      </c>
      <c r="N25" s="45">
        <f>SUM(N24/N4*1000000)</f>
        <v>3.4110580817914875</v>
      </c>
      <c r="O25" s="45"/>
      <c r="P25" s="45">
        <f>SUM(P24/P4*1000000)</f>
        <v>5.1304305757950379</v>
      </c>
    </row>
    <row r="26" spans="1:16" s="6" customFormat="1" ht="13" x14ac:dyDescent="0.3">
      <c r="A26" s="2" t="s">
        <v>31</v>
      </c>
      <c r="B26" s="42"/>
      <c r="C26" s="42"/>
      <c r="D26" s="42" t="s">
        <v>24</v>
      </c>
      <c r="E26" s="42">
        <v>0</v>
      </c>
      <c r="F26" s="46">
        <f>SUM(E26)</f>
        <v>0</v>
      </c>
      <c r="G26" s="42"/>
      <c r="H26" s="42">
        <v>0</v>
      </c>
      <c r="I26" s="42">
        <v>0</v>
      </c>
      <c r="J26" s="42"/>
      <c r="K26" s="42"/>
      <c r="L26" s="46">
        <f>SUM(H26:K26)</f>
        <v>0</v>
      </c>
      <c r="M26" s="46">
        <v>1</v>
      </c>
      <c r="N26" s="46">
        <v>4</v>
      </c>
      <c r="O26" s="47"/>
      <c r="P26" s="46">
        <f>SUM(F26,L26,M26,N26,O26)</f>
        <v>5</v>
      </c>
    </row>
    <row r="27" spans="1:16" ht="13" x14ac:dyDescent="0.3">
      <c r="A27" s="2" t="s">
        <v>18</v>
      </c>
      <c r="B27" s="44"/>
      <c r="C27" s="44"/>
      <c r="D27" s="44"/>
      <c r="E27" s="44"/>
      <c r="F27" s="45">
        <f>SUM(F26/F4*1000000)</f>
        <v>0</v>
      </c>
      <c r="G27" s="44"/>
      <c r="H27" s="44"/>
      <c r="I27" s="44"/>
      <c r="J27" s="44"/>
      <c r="K27" s="44"/>
      <c r="L27" s="45">
        <f>SUM(L26/L4*1000000)</f>
        <v>0</v>
      </c>
      <c r="M27" s="45">
        <f>SUM(M26/M4*1000000)</f>
        <v>0.21179261267366994</v>
      </c>
      <c r="N27" s="45">
        <f>SUM(N26/N4*1000000)</f>
        <v>0.75801290706477509</v>
      </c>
      <c r="O27" s="45"/>
      <c r="P27" s="45">
        <f>SUM(P26/P4*1000000)</f>
        <v>0.20040744436699365</v>
      </c>
    </row>
    <row r="28" spans="1:16" s="6" customFormat="1" ht="13" x14ac:dyDescent="0.3">
      <c r="A28" s="2" t="s">
        <v>32</v>
      </c>
      <c r="B28" s="42"/>
      <c r="C28" s="42"/>
      <c r="D28" s="42" t="s">
        <v>24</v>
      </c>
      <c r="E28" s="42">
        <v>11</v>
      </c>
      <c r="F28" s="46">
        <f>SUM(E28)</f>
        <v>11</v>
      </c>
      <c r="G28" s="42"/>
      <c r="H28" s="42">
        <v>10</v>
      </c>
      <c r="I28" s="42">
        <v>11</v>
      </c>
      <c r="J28" s="42"/>
      <c r="K28" s="42"/>
      <c r="L28" s="46">
        <f>SUM(H28:K28)</f>
        <v>21</v>
      </c>
      <c r="M28" s="46">
        <v>26</v>
      </c>
      <c r="N28" s="46">
        <v>11</v>
      </c>
      <c r="O28" s="47"/>
      <c r="P28" s="46">
        <f>SUM(F28,L28,M28,N28,O28)</f>
        <v>69</v>
      </c>
    </row>
    <row r="29" spans="1:16" ht="13" x14ac:dyDescent="0.3">
      <c r="A29" s="2" t="s">
        <v>18</v>
      </c>
      <c r="B29" s="48"/>
      <c r="C29" s="48"/>
      <c r="D29" s="48"/>
      <c r="E29" s="48"/>
      <c r="F29" s="45">
        <f>SUM(F28/F4*1000000)</f>
        <v>2.010631120658156</v>
      </c>
      <c r="G29" s="48"/>
      <c r="H29" s="48"/>
      <c r="I29" s="48"/>
      <c r="J29" s="48"/>
      <c r="K29" s="48"/>
      <c r="L29" s="45">
        <f>SUM(L28/L4*1000000)</f>
        <v>2.2908690215272962</v>
      </c>
      <c r="M29" s="45">
        <f>SUM(M28/M4*1000000)</f>
        <v>5.5066079295154191</v>
      </c>
      <c r="N29" s="45">
        <f>SUM(N28/N4*1000000)</f>
        <v>2.0845354944281316</v>
      </c>
      <c r="O29" s="49"/>
      <c r="P29" s="45">
        <f>SUM(P28/P4*1000000)</f>
        <v>2.7656227322645126</v>
      </c>
    </row>
    <row r="30" spans="1:16" s="6" customFormat="1" ht="13" x14ac:dyDescent="0.3">
      <c r="A30" s="2" t="s">
        <v>33</v>
      </c>
      <c r="B30" s="42"/>
      <c r="C30" s="42"/>
      <c r="D30" s="42" t="s">
        <v>24</v>
      </c>
      <c r="E30" s="42">
        <v>22</v>
      </c>
      <c r="F30" s="46">
        <f>SUM(E30)</f>
        <v>22</v>
      </c>
      <c r="G30" s="42"/>
      <c r="H30" s="42">
        <v>6</v>
      </c>
      <c r="I30" s="42">
        <v>16</v>
      </c>
      <c r="J30" s="42"/>
      <c r="K30" s="42"/>
      <c r="L30" s="46">
        <f>SUM(H30:K30)</f>
        <v>22</v>
      </c>
      <c r="M30" s="46">
        <v>2</v>
      </c>
      <c r="N30" s="46">
        <v>0</v>
      </c>
      <c r="O30" s="47"/>
      <c r="P30" s="46">
        <f>SUM(F30,L30,M30,N30,O30)</f>
        <v>46</v>
      </c>
    </row>
    <row r="31" spans="1:16" ht="13" x14ac:dyDescent="0.3">
      <c r="A31" s="2" t="s">
        <v>18</v>
      </c>
      <c r="B31" s="44"/>
      <c r="C31" s="44"/>
      <c r="D31" s="44"/>
      <c r="E31" s="44"/>
      <c r="F31" s="45">
        <f>SUM(F30/F4*1000000)</f>
        <v>4.0212622413163119</v>
      </c>
      <c r="G31" s="44"/>
      <c r="H31" s="44"/>
      <c r="I31" s="44"/>
      <c r="J31" s="44"/>
      <c r="K31" s="44"/>
      <c r="L31" s="45">
        <f>SUM(L30/L4*1000000)</f>
        <v>2.3999580225524055</v>
      </c>
      <c r="M31" s="45">
        <f>SUM(M30/M4*1000000)</f>
        <v>0.42358522534733989</v>
      </c>
      <c r="N31" s="45">
        <f>SUM(N30/N4*1000000)</f>
        <v>0</v>
      </c>
      <c r="O31" s="45"/>
      <c r="P31" s="45">
        <f>SUM(P30/P4*1000000)</f>
        <v>1.8437484881763415</v>
      </c>
    </row>
    <row r="32" spans="1:16" ht="13" x14ac:dyDescent="0.3">
      <c r="A32" s="2" t="s">
        <v>34</v>
      </c>
      <c r="B32" s="7"/>
      <c r="C32" s="7"/>
      <c r="D32" s="42" t="s">
        <v>24</v>
      </c>
      <c r="E32" s="42">
        <f>SUM(E26,E28,E30)</f>
        <v>33</v>
      </c>
      <c r="F32" s="43">
        <f>SUM(F26,F28,F30)</f>
        <v>33</v>
      </c>
      <c r="G32" s="42"/>
      <c r="H32" s="42">
        <f>SUM(H26,H28,H30)</f>
        <v>16</v>
      </c>
      <c r="I32" s="42">
        <f>SUM(I26,I28,I30)</f>
        <v>27</v>
      </c>
      <c r="J32" s="7"/>
      <c r="K32" s="7"/>
      <c r="L32" s="43">
        <f>SUM(L26,L28,L30)</f>
        <v>43</v>
      </c>
      <c r="M32" s="43">
        <f>SUM(M26,M28,M30)</f>
        <v>29</v>
      </c>
      <c r="N32" s="43">
        <f>SUM(N26,N28,N30)</f>
        <v>15</v>
      </c>
      <c r="O32" s="47"/>
      <c r="P32" s="43">
        <f>SUM(P26,P28,P30)</f>
        <v>120</v>
      </c>
    </row>
    <row r="33" spans="1:16" ht="13" x14ac:dyDescent="0.3">
      <c r="A33" s="2" t="s">
        <v>22</v>
      </c>
      <c r="B33" s="44"/>
      <c r="C33" s="44"/>
      <c r="D33" s="44"/>
      <c r="E33" s="44"/>
      <c r="F33" s="45">
        <f>SUM(F32/F4*1000000)</f>
        <v>6.0318933619744692</v>
      </c>
      <c r="G33" s="44"/>
      <c r="H33" s="44"/>
      <c r="I33" s="44"/>
      <c r="J33" s="44"/>
      <c r="K33" s="44"/>
      <c r="L33" s="45">
        <f>SUM(L32/L4*1000000)</f>
        <v>4.6908270440797022</v>
      </c>
      <c r="M33" s="45">
        <f>SUM(M32/M4*1000000)</f>
        <v>6.1419857675364282</v>
      </c>
      <c r="N33" s="45">
        <f>SUM(N32/N4*1000000)</f>
        <v>2.8425484014929063</v>
      </c>
      <c r="O33" s="45"/>
      <c r="P33" s="45">
        <f>SUM(P32/P4*1000000)</f>
        <v>4.8097786648078475</v>
      </c>
    </row>
    <row r="34" spans="1:16" s="6" customFormat="1" ht="13" x14ac:dyDescent="0.3">
      <c r="A34" s="2" t="s">
        <v>35</v>
      </c>
      <c r="B34" s="42"/>
      <c r="C34" s="42"/>
      <c r="D34" s="42"/>
      <c r="E34" s="42"/>
      <c r="F34" s="47"/>
      <c r="G34" s="42"/>
      <c r="H34" s="42"/>
      <c r="I34" s="42">
        <v>1</v>
      </c>
      <c r="J34" s="42">
        <v>8</v>
      </c>
      <c r="K34" s="42">
        <v>1</v>
      </c>
      <c r="L34" s="47">
        <f>SUM(G34:K34)</f>
        <v>10</v>
      </c>
      <c r="M34" s="47">
        <v>14</v>
      </c>
      <c r="N34" s="47" t="s">
        <v>24</v>
      </c>
      <c r="O34" s="47"/>
      <c r="P34" s="47">
        <f>SUM(F34,L34,M34,N34,O34)</f>
        <v>24</v>
      </c>
    </row>
    <row r="35" spans="1:16" ht="13" x14ac:dyDescent="0.3">
      <c r="A35" s="2" t="s">
        <v>18</v>
      </c>
      <c r="B35" s="48"/>
      <c r="C35" s="48"/>
      <c r="D35" s="48"/>
      <c r="E35" s="48"/>
      <c r="F35" s="49"/>
      <c r="G35" s="48"/>
      <c r="H35" s="48"/>
      <c r="I35" s="48"/>
      <c r="J35" s="48"/>
      <c r="K35" s="48"/>
      <c r="L35" s="45">
        <f>SUM(L34/L4*1000000)</f>
        <v>1.0908900102510934</v>
      </c>
      <c r="M35" s="45">
        <f>SUM(M34/M4*1000000)</f>
        <v>2.9650965774313791</v>
      </c>
      <c r="N35" s="49"/>
      <c r="O35" s="49"/>
      <c r="P35" s="45">
        <f>SUM(P34/P4*1000000)</f>
        <v>0.96195573296156955</v>
      </c>
    </row>
    <row r="36" spans="1:16" ht="13" x14ac:dyDescent="0.3">
      <c r="A36" s="2" t="s">
        <v>79</v>
      </c>
      <c r="B36" s="7"/>
      <c r="C36" s="7"/>
      <c r="D36" s="7"/>
      <c r="E36" s="7"/>
      <c r="F36" s="8" t="s">
        <v>24</v>
      </c>
      <c r="G36" s="42">
        <v>1</v>
      </c>
      <c r="H36" s="7"/>
      <c r="I36" s="42" t="s">
        <v>24</v>
      </c>
      <c r="J36" s="42">
        <v>1</v>
      </c>
      <c r="K36" s="42">
        <v>1</v>
      </c>
      <c r="L36" s="47">
        <f>SUM(G36:K36)</f>
        <v>3</v>
      </c>
      <c r="M36" s="52" t="s">
        <v>80</v>
      </c>
      <c r="N36" s="52" t="s">
        <v>81</v>
      </c>
      <c r="O36" s="49"/>
      <c r="P36" s="47">
        <v>13</v>
      </c>
    </row>
    <row r="37" spans="1:16" ht="13" x14ac:dyDescent="0.3">
      <c r="A37" s="2" t="s">
        <v>22</v>
      </c>
      <c r="B37" s="48"/>
      <c r="C37" s="48"/>
      <c r="D37" s="48"/>
      <c r="E37" s="48"/>
      <c r="F37" s="49"/>
      <c r="G37" s="48"/>
      <c r="H37" s="48"/>
      <c r="I37" s="48"/>
      <c r="J37" s="48"/>
      <c r="K37" s="48"/>
      <c r="L37" s="45"/>
      <c r="M37" s="45"/>
      <c r="N37" s="45"/>
      <c r="O37" s="49"/>
      <c r="P37" s="45">
        <f>SUM(P36/P4*1000000)</f>
        <v>0.52105935535418346</v>
      </c>
    </row>
    <row r="38" spans="1:16" ht="13" x14ac:dyDescent="0.3">
      <c r="A38" s="6" t="s">
        <v>37</v>
      </c>
      <c r="B38" s="7"/>
      <c r="C38" s="7"/>
      <c r="D38" s="7"/>
      <c r="E38" s="7"/>
      <c r="F38" s="8"/>
      <c r="G38" s="42"/>
      <c r="H38" s="7"/>
      <c r="I38" s="42">
        <v>2</v>
      </c>
      <c r="J38" s="7"/>
      <c r="K38" s="7"/>
      <c r="L38" s="47">
        <f>SUM(G38:K38)</f>
        <v>2</v>
      </c>
      <c r="M38" s="8"/>
      <c r="N38" s="8"/>
      <c r="O38" s="8"/>
      <c r="P38" s="47">
        <f>SUM(F38,L38,M38,N38,O38)</f>
        <v>2</v>
      </c>
    </row>
    <row r="39" spans="1:16" ht="13" x14ac:dyDescent="0.3">
      <c r="A39" s="2" t="s">
        <v>22</v>
      </c>
      <c r="B39" s="44"/>
      <c r="C39" s="44"/>
      <c r="D39" s="44"/>
      <c r="E39" s="44"/>
      <c r="F39" s="45"/>
      <c r="G39" s="44"/>
      <c r="H39" s="44"/>
      <c r="I39" s="44"/>
      <c r="J39" s="44"/>
      <c r="K39" s="44"/>
      <c r="L39" s="45">
        <f>SUM(L38/L4*1000000)</f>
        <v>0.2181780020502187</v>
      </c>
      <c r="M39" s="45"/>
      <c r="N39" s="45"/>
      <c r="O39" s="45"/>
      <c r="P39" s="45">
        <f>SUM(P38/P4*1000000)</f>
        <v>8.0162977746797467E-2</v>
      </c>
    </row>
    <row r="40" spans="1:16" ht="13" x14ac:dyDescent="0.3">
      <c r="A40" s="29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</row>
    <row r="41" spans="1:16" x14ac:dyDescent="0.25">
      <c r="A41" s="32"/>
      <c r="B41" s="54"/>
      <c r="C41" s="54"/>
      <c r="D41" s="54"/>
      <c r="E41" s="54"/>
      <c r="F41" s="54"/>
    </row>
    <row r="42" spans="1:16" x14ac:dyDescent="0.25">
      <c r="A42" s="32"/>
      <c r="B42" s="54"/>
      <c r="C42" s="54"/>
      <c r="D42" s="54"/>
      <c r="E42" s="54"/>
      <c r="F42" s="54"/>
    </row>
    <row r="43" spans="1:16" x14ac:dyDescent="0.25">
      <c r="A43" s="32" t="s">
        <v>82</v>
      </c>
      <c r="B43" s="54"/>
      <c r="C43" s="54"/>
      <c r="D43" s="54"/>
      <c r="E43" s="54"/>
      <c r="F43" s="54"/>
    </row>
    <row r="44" spans="1:16" s="29" customFormat="1" ht="13" x14ac:dyDescent="0.3">
      <c r="A44" s="32" t="s">
        <v>83</v>
      </c>
      <c r="B44" s="32"/>
      <c r="C44" s="32"/>
      <c r="D44" s="32"/>
      <c r="E44" s="32"/>
      <c r="F44" s="32"/>
    </row>
    <row r="45" spans="1:16" x14ac:dyDescent="0.25">
      <c r="A45" s="32" t="s">
        <v>84</v>
      </c>
    </row>
    <row r="46" spans="1:16" x14ac:dyDescent="0.25">
      <c r="A46" s="32" t="s">
        <v>85</v>
      </c>
    </row>
    <row r="47" spans="1:16" s="29" customFormat="1" ht="13" x14ac:dyDescent="0.3">
      <c r="A47" s="32" t="s">
        <v>86</v>
      </c>
      <c r="B47" s="32"/>
      <c r="C47" s="32"/>
      <c r="D47" s="32"/>
      <c r="E47" s="32"/>
      <c r="F47" s="32"/>
    </row>
    <row r="48" spans="1:16" x14ac:dyDescent="0.25">
      <c r="A48" s="32" t="s">
        <v>87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46"/>
  <sheetViews>
    <sheetView topLeftCell="A12" workbookViewId="0">
      <selection activeCell="D29" activeCellId="1" sqref="A5:IV5 D29"/>
    </sheetView>
  </sheetViews>
  <sheetFormatPr defaultColWidth="9" defaultRowHeight="12.5" x14ac:dyDescent="0.25"/>
  <cols>
    <col min="1" max="1" width="24.7265625" customWidth="1"/>
    <col min="2" max="2" width="6.7265625" customWidth="1"/>
    <col min="3" max="3" width="7.1796875" customWidth="1"/>
    <col min="4" max="4" width="6.26953125" customWidth="1"/>
    <col min="5" max="5" width="9.7265625" customWidth="1"/>
    <col min="7" max="7" width="7" customWidth="1"/>
    <col min="8" max="8" width="5.7265625" customWidth="1"/>
    <col min="9" max="9" width="8" customWidth="1"/>
    <col min="10" max="10" width="7.81640625" customWidth="1"/>
    <col min="13" max="13" width="8" customWidth="1"/>
    <col min="14" max="14" width="8.453125" customWidth="1"/>
    <col min="15" max="15" width="8" customWidth="1"/>
    <col min="16" max="16" width="10.1796875" customWidth="1"/>
  </cols>
  <sheetData>
    <row r="1" spans="1:16" s="33" customFormat="1" ht="13" x14ac:dyDescent="0.3">
      <c r="A1" s="33" t="s">
        <v>88</v>
      </c>
    </row>
    <row r="2" spans="1:16" s="33" customFormat="1" ht="13" x14ac:dyDescent="0.3">
      <c r="A2" s="34"/>
    </row>
    <row r="3" spans="1:16" s="17" customFormat="1" ht="13" x14ac:dyDescent="0.3">
      <c r="A3" s="33"/>
      <c r="B3" s="35" t="s">
        <v>52</v>
      </c>
      <c r="C3" s="35" t="s">
        <v>2</v>
      </c>
      <c r="D3" s="35" t="s">
        <v>65</v>
      </c>
      <c r="E3" s="35" t="s">
        <v>3</v>
      </c>
      <c r="F3" s="26" t="s">
        <v>4</v>
      </c>
      <c r="G3" s="35" t="s">
        <v>53</v>
      </c>
      <c r="H3" s="35" t="s">
        <v>54</v>
      </c>
      <c r="I3" s="35" t="s">
        <v>6</v>
      </c>
      <c r="J3" s="35" t="s">
        <v>7</v>
      </c>
      <c r="K3" s="35" t="s">
        <v>8</v>
      </c>
      <c r="L3" s="26" t="s">
        <v>9</v>
      </c>
      <c r="M3" s="26" t="s">
        <v>10</v>
      </c>
      <c r="N3" s="26" t="s">
        <v>11</v>
      </c>
      <c r="O3" s="26" t="s">
        <v>55</v>
      </c>
      <c r="P3" s="36" t="s">
        <v>13</v>
      </c>
    </row>
    <row r="4" spans="1:16" ht="13" x14ac:dyDescent="0.3">
      <c r="A4" s="33" t="s">
        <v>14</v>
      </c>
      <c r="B4" s="10">
        <v>1661747</v>
      </c>
      <c r="C4" s="10">
        <v>1312069</v>
      </c>
      <c r="D4" s="10">
        <v>618238</v>
      </c>
      <c r="E4" s="10">
        <v>1818244</v>
      </c>
      <c r="F4" s="12">
        <v>5434567</v>
      </c>
      <c r="G4" s="10">
        <v>1700000</v>
      </c>
      <c r="H4" s="10"/>
      <c r="I4" s="10">
        <v>3500000</v>
      </c>
      <c r="J4" s="10">
        <v>1900000</v>
      </c>
      <c r="K4" s="10">
        <v>2000000</v>
      </c>
      <c r="L4" s="12">
        <v>9103551</v>
      </c>
      <c r="M4" s="13">
        <v>4671900</v>
      </c>
      <c r="N4" s="13">
        <v>5255580</v>
      </c>
      <c r="O4" s="13">
        <v>307261</v>
      </c>
      <c r="P4" s="12">
        <f>SUM(F4+L4+M4+N4+O4)</f>
        <v>24772859</v>
      </c>
    </row>
    <row r="5" spans="1:16" ht="13" x14ac:dyDescent="0.3">
      <c r="A5" s="33" t="s">
        <v>56</v>
      </c>
      <c r="B5" s="14">
        <v>28</v>
      </c>
      <c r="C5" s="14"/>
      <c r="D5" s="14" t="s">
        <v>24</v>
      </c>
      <c r="E5" s="14">
        <v>27</v>
      </c>
      <c r="F5" s="12">
        <v>66</v>
      </c>
      <c r="G5" s="14"/>
      <c r="H5" s="14"/>
      <c r="I5" s="14"/>
      <c r="J5" s="14"/>
      <c r="K5" s="14"/>
      <c r="L5" s="12"/>
      <c r="M5" s="13"/>
      <c r="N5" s="13"/>
      <c r="O5" s="13"/>
      <c r="P5" s="12"/>
    </row>
    <row r="6" spans="1:16" s="17" customFormat="1" ht="13" x14ac:dyDescent="0.3">
      <c r="A6" s="33" t="s">
        <v>57</v>
      </c>
      <c r="B6" s="15">
        <v>26</v>
      </c>
      <c r="C6" s="15">
        <v>11</v>
      </c>
      <c r="D6" s="15" t="s">
        <v>24</v>
      </c>
      <c r="E6" s="15">
        <v>25</v>
      </c>
      <c r="F6" s="16">
        <f>SUM(B6:E6)</f>
        <v>62</v>
      </c>
      <c r="G6" s="15">
        <v>19</v>
      </c>
      <c r="H6" s="15"/>
      <c r="I6" s="15">
        <v>57</v>
      </c>
      <c r="J6" s="15">
        <v>38</v>
      </c>
      <c r="K6" s="15">
        <v>23</v>
      </c>
      <c r="L6" s="16">
        <f>SUM(G6:K6)</f>
        <v>137</v>
      </c>
      <c r="M6" s="16">
        <v>76</v>
      </c>
      <c r="N6" s="16">
        <v>109</v>
      </c>
      <c r="O6" s="16">
        <v>6</v>
      </c>
      <c r="P6" s="16">
        <f>SUM(F6,L6,M6,N6,O6)</f>
        <v>390</v>
      </c>
    </row>
    <row r="7" spans="1:16" ht="13" x14ac:dyDescent="0.3">
      <c r="A7" s="33" t="s">
        <v>18</v>
      </c>
      <c r="B7" s="18">
        <f>SUM(B6/B4*1000000)</f>
        <v>15.646184407132974</v>
      </c>
      <c r="C7" s="18">
        <f>SUM(C6/C4*1000000)</f>
        <v>8.3837054301260068</v>
      </c>
      <c r="D7" s="18" t="s">
        <v>24</v>
      </c>
      <c r="E7" s="18">
        <f>SUM(E6/E4*1000000)</f>
        <v>13.749529766082</v>
      </c>
      <c r="F7" s="19">
        <f>SUM(F6/F4*1000000)</f>
        <v>11.408452596131394</v>
      </c>
      <c r="G7" s="18">
        <f>SUM(G6/G4*1000000)</f>
        <v>11.176470588235295</v>
      </c>
      <c r="H7" s="18"/>
      <c r="I7" s="18">
        <f t="shared" ref="I7:P7" si="0">SUM(I6/I4*1000000)</f>
        <v>16.285714285714288</v>
      </c>
      <c r="J7" s="18">
        <f t="shared" si="0"/>
        <v>20</v>
      </c>
      <c r="K7" s="18">
        <f t="shared" si="0"/>
        <v>11.5</v>
      </c>
      <c r="L7" s="19">
        <f t="shared" si="0"/>
        <v>15.049072609139005</v>
      </c>
      <c r="M7" s="19">
        <f t="shared" si="0"/>
        <v>16.267471478413494</v>
      </c>
      <c r="N7" s="19">
        <f t="shared" si="0"/>
        <v>20.739861252230963</v>
      </c>
      <c r="O7" s="19">
        <f t="shared" si="0"/>
        <v>19.527372494394019</v>
      </c>
      <c r="P7" s="19">
        <f t="shared" si="0"/>
        <v>15.743035553546724</v>
      </c>
    </row>
    <row r="8" spans="1:16" s="17" customFormat="1" ht="13" x14ac:dyDescent="0.3">
      <c r="A8" s="33" t="s">
        <v>19</v>
      </c>
      <c r="B8" s="15">
        <v>48</v>
      </c>
      <c r="C8" s="15">
        <v>15</v>
      </c>
      <c r="D8" s="15">
        <v>16</v>
      </c>
      <c r="E8" s="15">
        <v>41</v>
      </c>
      <c r="F8" s="11">
        <f>SUM(B8:E8)</f>
        <v>120</v>
      </c>
      <c r="G8" s="15">
        <v>39</v>
      </c>
      <c r="H8" s="15"/>
      <c r="I8" s="15">
        <v>95</v>
      </c>
      <c r="J8" s="15">
        <v>65</v>
      </c>
      <c r="K8" s="15">
        <v>35</v>
      </c>
      <c r="L8" s="11">
        <f>SUM(G8:K8)</f>
        <v>234</v>
      </c>
      <c r="M8" s="11">
        <v>132</v>
      </c>
      <c r="N8" s="11">
        <v>207</v>
      </c>
      <c r="O8" s="20"/>
      <c r="P8" s="11">
        <f>SUM(F8,L8,M8,N8,O8)</f>
        <v>693</v>
      </c>
    </row>
    <row r="9" spans="1:16" ht="13" x14ac:dyDescent="0.3">
      <c r="A9" s="33" t="s">
        <v>18</v>
      </c>
      <c r="B9" s="18">
        <f t="shared" ref="B9:G9" si="1">SUM(B8/B4*1000000)</f>
        <v>28.885263520860875</v>
      </c>
      <c r="C9" s="18">
        <f t="shared" si="1"/>
        <v>11.432325586535464</v>
      </c>
      <c r="D9" s="18">
        <f t="shared" si="1"/>
        <v>25.880000905800031</v>
      </c>
      <c r="E9" s="18">
        <f t="shared" si="1"/>
        <v>22.54922881637448</v>
      </c>
      <c r="F9" s="19">
        <f t="shared" si="1"/>
        <v>22.080875992512375</v>
      </c>
      <c r="G9" s="18">
        <f t="shared" si="1"/>
        <v>22.941176470588236</v>
      </c>
      <c r="H9" s="18"/>
      <c r="I9" s="18">
        <f t="shared" ref="I9:N9" si="2">SUM(I8/I4*1000000)</f>
        <v>27.142857142857146</v>
      </c>
      <c r="J9" s="18">
        <f t="shared" si="2"/>
        <v>34.210526315789473</v>
      </c>
      <c r="K9" s="18">
        <f t="shared" si="2"/>
        <v>17.5</v>
      </c>
      <c r="L9" s="19">
        <f t="shared" si="2"/>
        <v>25.704255405390708</v>
      </c>
      <c r="M9" s="19">
        <f t="shared" si="2"/>
        <v>28.254029409876068</v>
      </c>
      <c r="N9" s="19">
        <f t="shared" si="2"/>
        <v>39.386708983594581</v>
      </c>
      <c r="O9" s="19"/>
      <c r="P9" s="19">
        <f>SUM(P8/P4*1000000)</f>
        <v>27.974163175917642</v>
      </c>
    </row>
    <row r="10" spans="1:16" s="17" customFormat="1" ht="13" x14ac:dyDescent="0.3">
      <c r="A10" s="33" t="s">
        <v>20</v>
      </c>
      <c r="B10" s="15">
        <v>20</v>
      </c>
      <c r="C10" s="15">
        <v>21</v>
      </c>
      <c r="D10" s="15">
        <v>5</v>
      </c>
      <c r="E10" s="15">
        <v>12</v>
      </c>
      <c r="F10" s="11">
        <f>SUM(B10:E10)</f>
        <v>58</v>
      </c>
      <c r="G10" s="15">
        <v>27</v>
      </c>
      <c r="H10" s="15"/>
      <c r="I10" s="15">
        <v>50</v>
      </c>
      <c r="J10" s="15">
        <v>22</v>
      </c>
      <c r="K10" s="15">
        <v>32</v>
      </c>
      <c r="L10" s="11">
        <f>SUM(G10:K10)</f>
        <v>131</v>
      </c>
      <c r="M10" s="11">
        <v>80</v>
      </c>
      <c r="N10" s="11">
        <v>3</v>
      </c>
      <c r="O10" s="11">
        <v>8</v>
      </c>
      <c r="P10" s="11">
        <f>SUM(F10,L10,M10,N10,O10)</f>
        <v>280</v>
      </c>
    </row>
    <row r="11" spans="1:16" ht="13" x14ac:dyDescent="0.3">
      <c r="A11" s="33" t="s">
        <v>18</v>
      </c>
      <c r="B11" s="18">
        <f t="shared" ref="B11:G11" si="3">SUM(B10/B4*1000000)</f>
        <v>12.035526467025365</v>
      </c>
      <c r="C11" s="18">
        <f t="shared" si="3"/>
        <v>16.00525582114965</v>
      </c>
      <c r="D11" s="18">
        <f t="shared" si="3"/>
        <v>8.0875002830625107</v>
      </c>
      <c r="E11" s="18">
        <f t="shared" si="3"/>
        <v>6.5997742877193604</v>
      </c>
      <c r="F11" s="19">
        <f t="shared" si="3"/>
        <v>10.672423396380982</v>
      </c>
      <c r="G11" s="18">
        <f t="shared" si="3"/>
        <v>15.882352941176469</v>
      </c>
      <c r="H11" s="18"/>
      <c r="I11" s="18">
        <f t="shared" ref="I11:P11" si="4">SUM(I10/I4*1000000)</f>
        <v>14.285714285714285</v>
      </c>
      <c r="J11" s="18">
        <f t="shared" si="4"/>
        <v>11.578947368421053</v>
      </c>
      <c r="K11" s="18">
        <f t="shared" si="4"/>
        <v>16</v>
      </c>
      <c r="L11" s="19">
        <f t="shared" si="4"/>
        <v>14.389989137205909</v>
      </c>
      <c r="M11" s="19">
        <f t="shared" si="4"/>
        <v>17.123654187803677</v>
      </c>
      <c r="N11" s="19">
        <f t="shared" si="4"/>
        <v>0.57082186932745771</v>
      </c>
      <c r="O11" s="19">
        <f t="shared" si="4"/>
        <v>26.036496659192025</v>
      </c>
      <c r="P11" s="19">
        <f t="shared" si="4"/>
        <v>11.302692192289959</v>
      </c>
    </row>
    <row r="12" spans="1:16" ht="13" x14ac:dyDescent="0.3">
      <c r="A12" s="33" t="s">
        <v>21</v>
      </c>
      <c r="B12" s="15">
        <f t="shared" ref="B12:G12" si="5">SUM(B8,B10)</f>
        <v>68</v>
      </c>
      <c r="C12" s="15">
        <f t="shared" si="5"/>
        <v>36</v>
      </c>
      <c r="D12" s="15">
        <f t="shared" si="5"/>
        <v>21</v>
      </c>
      <c r="E12" s="15">
        <f t="shared" si="5"/>
        <v>53</v>
      </c>
      <c r="F12" s="16">
        <f t="shared" si="5"/>
        <v>178</v>
      </c>
      <c r="G12" s="15">
        <f t="shared" si="5"/>
        <v>66</v>
      </c>
      <c r="H12" s="10"/>
      <c r="I12" s="15">
        <f t="shared" ref="I12:O12" si="6">SUM(I8,I10)</f>
        <v>145</v>
      </c>
      <c r="J12" s="15">
        <f t="shared" si="6"/>
        <v>87</v>
      </c>
      <c r="K12" s="15">
        <f t="shared" si="6"/>
        <v>67</v>
      </c>
      <c r="L12" s="16">
        <f t="shared" si="6"/>
        <v>365</v>
      </c>
      <c r="M12" s="16">
        <f t="shared" si="6"/>
        <v>212</v>
      </c>
      <c r="N12" s="16">
        <f t="shared" si="6"/>
        <v>210</v>
      </c>
      <c r="O12" s="16">
        <f t="shared" si="6"/>
        <v>8</v>
      </c>
      <c r="P12" s="16">
        <f>SUM(P8,P10)</f>
        <v>973</v>
      </c>
    </row>
    <row r="13" spans="1:16" ht="13" x14ac:dyDescent="0.3">
      <c r="A13" s="33" t="s">
        <v>22</v>
      </c>
      <c r="B13" s="18">
        <f t="shared" ref="B13:G13" si="7">SUM(B12/B4*1000000)</f>
        <v>40.920789987886245</v>
      </c>
      <c r="C13" s="18">
        <f t="shared" si="7"/>
        <v>27.437581407685112</v>
      </c>
      <c r="D13" s="18">
        <f t="shared" si="7"/>
        <v>33.967501188862542</v>
      </c>
      <c r="E13" s="18">
        <f t="shared" si="7"/>
        <v>29.14900310409384</v>
      </c>
      <c r="F13" s="19">
        <f t="shared" si="7"/>
        <v>32.75329938889336</v>
      </c>
      <c r="G13" s="18">
        <f t="shared" si="7"/>
        <v>38.82352941176471</v>
      </c>
      <c r="H13" s="18"/>
      <c r="I13" s="18">
        <f t="shared" ref="I13:P13" si="8">SUM(I12/I4*1000000)</f>
        <v>41.428571428571431</v>
      </c>
      <c r="J13" s="18">
        <f t="shared" si="8"/>
        <v>45.789473684210527</v>
      </c>
      <c r="K13" s="18">
        <f t="shared" si="8"/>
        <v>33.5</v>
      </c>
      <c r="L13" s="19">
        <f t="shared" si="8"/>
        <v>40.09424454259662</v>
      </c>
      <c r="M13" s="19">
        <f t="shared" si="8"/>
        <v>45.377683597679749</v>
      </c>
      <c r="N13" s="19">
        <f t="shared" si="8"/>
        <v>39.957530852922034</v>
      </c>
      <c r="O13" s="19">
        <f t="shared" si="8"/>
        <v>26.036496659192025</v>
      </c>
      <c r="P13" s="19">
        <f t="shared" si="8"/>
        <v>39.276855368207599</v>
      </c>
    </row>
    <row r="14" spans="1:16" s="17" customFormat="1" ht="13" x14ac:dyDescent="0.3">
      <c r="A14" s="33" t="s">
        <v>23</v>
      </c>
      <c r="B14" s="15"/>
      <c r="C14" s="15"/>
      <c r="D14" s="15" t="s">
        <v>24</v>
      </c>
      <c r="E14" s="15">
        <v>36</v>
      </c>
      <c r="F14" s="11">
        <f>SUM(E14)</f>
        <v>36</v>
      </c>
      <c r="G14" s="15"/>
      <c r="H14" s="15"/>
      <c r="I14" s="15">
        <v>56</v>
      </c>
      <c r="J14" s="15">
        <v>8</v>
      </c>
      <c r="K14" s="15">
        <v>53</v>
      </c>
      <c r="L14" s="11">
        <f>SUM(I14:K14)</f>
        <v>117</v>
      </c>
      <c r="M14" s="11">
        <v>62</v>
      </c>
      <c r="N14" s="11">
        <v>53</v>
      </c>
      <c r="O14" s="20"/>
      <c r="P14" s="11">
        <f>SUM(F14,L14,M14,N14,O14)</f>
        <v>268</v>
      </c>
    </row>
    <row r="15" spans="1:16" ht="13" x14ac:dyDescent="0.3">
      <c r="A15" s="33" t="s">
        <v>18</v>
      </c>
      <c r="B15" s="18"/>
      <c r="C15" s="18"/>
      <c r="D15" s="18"/>
      <c r="E15" s="18"/>
      <c r="F15" s="19">
        <f>SUM(F14/F4*1000000)</f>
        <v>6.6242627977537127</v>
      </c>
      <c r="G15" s="18"/>
      <c r="H15" s="18"/>
      <c r="I15" s="18"/>
      <c r="J15" s="18"/>
      <c r="K15" s="18"/>
      <c r="L15" s="19">
        <f>SUM(L14/L4*1000000)</f>
        <v>12.852127702695354</v>
      </c>
      <c r="M15" s="19">
        <f>SUM(M14/M4*1000000)</f>
        <v>13.27083199554785</v>
      </c>
      <c r="N15" s="19">
        <f>SUM(N14/N4*1000000)</f>
        <v>10.084519691451751</v>
      </c>
      <c r="O15" s="19"/>
      <c r="P15" s="19">
        <f>SUM(P14/P4*1000000)</f>
        <v>10.818291098334674</v>
      </c>
    </row>
    <row r="16" spans="1:16" s="17" customFormat="1" ht="13" x14ac:dyDescent="0.3">
      <c r="A16" s="33" t="s">
        <v>25</v>
      </c>
      <c r="B16" s="15"/>
      <c r="C16" s="15"/>
      <c r="D16" s="15" t="s">
        <v>24</v>
      </c>
      <c r="E16" s="15" t="s">
        <v>24</v>
      </c>
      <c r="F16" s="11">
        <f>SUM(E16)</f>
        <v>0</v>
      </c>
      <c r="G16" s="15"/>
      <c r="H16" s="15"/>
      <c r="I16" s="15">
        <v>3</v>
      </c>
      <c r="J16" s="15">
        <v>0</v>
      </c>
      <c r="K16" s="15">
        <v>3</v>
      </c>
      <c r="L16" s="11">
        <f>SUM(I16:K16)</f>
        <v>6</v>
      </c>
      <c r="M16" s="20"/>
      <c r="N16" s="20"/>
      <c r="O16" s="20"/>
      <c r="P16" s="11">
        <f>SUM(F16,L16,M16,N16,O16)</f>
        <v>6</v>
      </c>
    </row>
    <row r="17" spans="1:16" ht="13" x14ac:dyDescent="0.3">
      <c r="A17" s="33" t="s">
        <v>22</v>
      </c>
      <c r="B17" s="21"/>
      <c r="C17" s="21"/>
      <c r="D17" s="21"/>
      <c r="E17" s="21"/>
      <c r="F17" s="19">
        <f>SUM(F16/F4*1000000)</f>
        <v>0</v>
      </c>
      <c r="G17" s="21"/>
      <c r="H17" s="21"/>
      <c r="I17" s="21"/>
      <c r="J17" s="21"/>
      <c r="K17" s="21"/>
      <c r="L17" s="19">
        <f>SUM(L16/L4*1000000)</f>
        <v>0.65908347193309513</v>
      </c>
      <c r="M17" s="22"/>
      <c r="N17" s="22"/>
      <c r="O17" s="22"/>
      <c r="P17" s="19">
        <f>SUM(P16/P4*1000000)</f>
        <v>0.24220054697764193</v>
      </c>
    </row>
    <row r="18" spans="1:16" ht="13" x14ac:dyDescent="0.3">
      <c r="A18" s="33" t="s">
        <v>26</v>
      </c>
      <c r="B18" s="10"/>
      <c r="C18" s="10"/>
      <c r="D18" s="10"/>
      <c r="E18" s="10"/>
      <c r="F18" s="11" t="s">
        <v>24</v>
      </c>
      <c r="G18" s="10"/>
      <c r="H18" s="10"/>
      <c r="I18" s="15">
        <v>1</v>
      </c>
      <c r="J18" s="15">
        <v>0</v>
      </c>
      <c r="K18" s="15">
        <v>3</v>
      </c>
      <c r="L18" s="11">
        <f>SUM(I18:K18)</f>
        <v>4</v>
      </c>
      <c r="M18" s="11" t="s">
        <v>24</v>
      </c>
      <c r="N18" s="23"/>
      <c r="O18" s="12"/>
      <c r="P18" s="11">
        <f>SUM(F18,L18,M18,N18,O18)</f>
        <v>4</v>
      </c>
    </row>
    <row r="19" spans="1:16" ht="13" x14ac:dyDescent="0.3">
      <c r="A19" s="33" t="s">
        <v>27</v>
      </c>
      <c r="B19" s="10"/>
      <c r="C19" s="10"/>
      <c r="D19" s="15" t="s">
        <v>24</v>
      </c>
      <c r="E19" s="15">
        <f>SUM(E14,E16,E18)</f>
        <v>36</v>
      </c>
      <c r="F19" s="24">
        <f>SUM(F14,F16,F18)</f>
        <v>36</v>
      </c>
      <c r="G19" s="10"/>
      <c r="H19" s="10"/>
      <c r="I19" s="15">
        <f t="shared" ref="I19:N19" si="9">SUM(I14,I16,I18)</f>
        <v>60</v>
      </c>
      <c r="J19" s="15">
        <f t="shared" si="9"/>
        <v>8</v>
      </c>
      <c r="K19" s="15">
        <f t="shared" si="9"/>
        <v>59</v>
      </c>
      <c r="L19" s="24">
        <f t="shared" si="9"/>
        <v>127</v>
      </c>
      <c r="M19" s="24">
        <f t="shared" si="9"/>
        <v>62</v>
      </c>
      <c r="N19" s="24">
        <f t="shared" si="9"/>
        <v>53</v>
      </c>
      <c r="O19" s="20"/>
      <c r="P19" s="24">
        <f>SUM(P14,P16,P18)</f>
        <v>278</v>
      </c>
    </row>
    <row r="20" spans="1:16" ht="13" x14ac:dyDescent="0.3">
      <c r="A20" s="33" t="s">
        <v>22</v>
      </c>
      <c r="B20" s="18"/>
      <c r="C20" s="18"/>
      <c r="D20" s="18"/>
      <c r="E20" s="18"/>
      <c r="F20" s="19">
        <f>SUM(F19/F4*1000000)</f>
        <v>6.6242627977537127</v>
      </c>
      <c r="G20" s="18"/>
      <c r="H20" s="18"/>
      <c r="I20" s="18"/>
      <c r="J20" s="18"/>
      <c r="K20" s="18"/>
      <c r="L20" s="19">
        <f>SUM(L19/L4*1000000)</f>
        <v>13.950600155917179</v>
      </c>
      <c r="M20" s="19">
        <f>SUM(M19/M4*1000000)</f>
        <v>13.27083199554785</v>
      </c>
      <c r="N20" s="19">
        <f>SUM(N19/N4*1000000)</f>
        <v>10.084519691451751</v>
      </c>
      <c r="O20" s="19"/>
      <c r="P20" s="19">
        <f>SUM(P19/P4*1000000)</f>
        <v>11.221958676630743</v>
      </c>
    </row>
    <row r="21" spans="1:16" s="17" customFormat="1" ht="13" x14ac:dyDescent="0.3">
      <c r="A21" s="33" t="s">
        <v>28</v>
      </c>
      <c r="B21" s="15">
        <v>12</v>
      </c>
      <c r="C21" s="15"/>
      <c r="D21" s="15" t="s">
        <v>24</v>
      </c>
      <c r="E21" s="15">
        <v>14</v>
      </c>
      <c r="F21" s="24">
        <f>SUM(B21,E21)</f>
        <v>26</v>
      </c>
      <c r="G21" s="15"/>
      <c r="H21" s="15">
        <v>13</v>
      </c>
      <c r="I21" s="15">
        <v>20</v>
      </c>
      <c r="J21" s="15"/>
      <c r="K21" s="15">
        <v>7</v>
      </c>
      <c r="L21" s="24">
        <f>SUM(H21,I21,K21)</f>
        <v>40</v>
      </c>
      <c r="M21" s="24">
        <v>32</v>
      </c>
      <c r="N21" s="24">
        <v>17</v>
      </c>
      <c r="O21" s="20"/>
      <c r="P21" s="24">
        <f>SUM(F21,L21,M21,N21,O21)</f>
        <v>115</v>
      </c>
    </row>
    <row r="22" spans="1:16" ht="13" x14ac:dyDescent="0.3">
      <c r="A22" s="33" t="s">
        <v>18</v>
      </c>
      <c r="B22" s="18"/>
      <c r="C22" s="18"/>
      <c r="D22" s="18"/>
      <c r="E22" s="18"/>
      <c r="F22" s="19">
        <f>SUM(F21/F4*1000000)</f>
        <v>4.7841897983776809</v>
      </c>
      <c r="G22" s="18"/>
      <c r="H22" s="18"/>
      <c r="I22" s="18"/>
      <c r="J22" s="18"/>
      <c r="K22" s="18"/>
      <c r="L22" s="19">
        <f>SUM(L21/L4*1000000)</f>
        <v>4.3938898128873012</v>
      </c>
      <c r="M22" s="19">
        <f>SUM(M21/M4*1000000)</f>
        <v>6.8494616751214705</v>
      </c>
      <c r="N22" s="19">
        <f>SUM(N21/N4*1000000)</f>
        <v>3.23465725952226</v>
      </c>
      <c r="O22" s="19"/>
      <c r="P22" s="19">
        <f>SUM(P21/P4*1000000)</f>
        <v>4.6421771504048035</v>
      </c>
    </row>
    <row r="23" spans="1:16" s="17" customFormat="1" ht="13" x14ac:dyDescent="0.3">
      <c r="A23" s="33" t="s">
        <v>31</v>
      </c>
      <c r="B23" s="15"/>
      <c r="C23" s="15"/>
      <c r="D23" s="15" t="s">
        <v>24</v>
      </c>
      <c r="E23" s="15">
        <v>1</v>
      </c>
      <c r="F23" s="11">
        <f>SUM(E23)</f>
        <v>1</v>
      </c>
      <c r="G23" s="15"/>
      <c r="H23" s="15">
        <v>0</v>
      </c>
      <c r="I23" s="15">
        <v>0</v>
      </c>
      <c r="J23" s="15"/>
      <c r="K23" s="15"/>
      <c r="L23" s="11">
        <f>SUM(H23:K23)</f>
        <v>0</v>
      </c>
      <c r="M23" s="11">
        <v>0</v>
      </c>
      <c r="N23" s="11">
        <v>1</v>
      </c>
      <c r="O23" s="20"/>
      <c r="P23" s="11">
        <f>SUM(F23,L23,M23,N23,O23)</f>
        <v>2</v>
      </c>
    </row>
    <row r="24" spans="1:16" ht="13" x14ac:dyDescent="0.3">
      <c r="A24" s="33" t="s">
        <v>18</v>
      </c>
      <c r="B24" s="18"/>
      <c r="C24" s="18"/>
      <c r="D24" s="18"/>
      <c r="E24" s="18"/>
      <c r="F24" s="19">
        <f>SUM(F23/F4*1000000)</f>
        <v>0.18400729993760312</v>
      </c>
      <c r="G24" s="18"/>
      <c r="H24" s="18"/>
      <c r="I24" s="18"/>
      <c r="J24" s="18"/>
      <c r="K24" s="18"/>
      <c r="L24" s="19">
        <f>SUM(L23/L4*1000000)</f>
        <v>0</v>
      </c>
      <c r="M24" s="19">
        <f>SUM(M23/M4*1000000)</f>
        <v>0</v>
      </c>
      <c r="N24" s="19">
        <f>SUM(N23/N4*1000000)</f>
        <v>0.19027395644248588</v>
      </c>
      <c r="O24" s="19"/>
      <c r="P24" s="19">
        <f>SUM(P23/P4*1000000)</f>
        <v>8.0733515659213981E-2</v>
      </c>
    </row>
    <row r="25" spans="1:16" s="17" customFormat="1" ht="13" x14ac:dyDescent="0.3">
      <c r="A25" s="33" t="s">
        <v>32</v>
      </c>
      <c r="B25" s="15"/>
      <c r="C25" s="15"/>
      <c r="D25" s="15" t="s">
        <v>24</v>
      </c>
      <c r="E25" s="15">
        <v>20</v>
      </c>
      <c r="F25" s="11">
        <f>SUM(E25)</f>
        <v>20</v>
      </c>
      <c r="G25" s="15"/>
      <c r="H25" s="15">
        <v>11</v>
      </c>
      <c r="I25" s="15">
        <v>11</v>
      </c>
      <c r="J25" s="15"/>
      <c r="K25" s="15"/>
      <c r="L25" s="11">
        <f>SUM(H25:K25)</f>
        <v>22</v>
      </c>
      <c r="M25" s="11">
        <v>20</v>
      </c>
      <c r="N25" s="11">
        <v>12</v>
      </c>
      <c r="O25" s="20"/>
      <c r="P25" s="11">
        <f>SUM(F25,L25,M25,N25,O25)</f>
        <v>74</v>
      </c>
    </row>
    <row r="26" spans="1:16" ht="13" x14ac:dyDescent="0.3">
      <c r="A26" s="33" t="s">
        <v>18</v>
      </c>
      <c r="B26" s="21"/>
      <c r="C26" s="21"/>
      <c r="D26" s="21"/>
      <c r="E26" s="21"/>
      <c r="F26" s="19">
        <f>SUM(F25/F4*1000000)</f>
        <v>3.6801459987520628</v>
      </c>
      <c r="G26" s="21"/>
      <c r="H26" s="21"/>
      <c r="I26" s="21"/>
      <c r="J26" s="21"/>
      <c r="K26" s="21"/>
      <c r="L26" s="19">
        <f>SUM(L25/L4*1000000)</f>
        <v>2.4166393970880158</v>
      </c>
      <c r="M26" s="19">
        <f>SUM(M25/M4*1000000)</f>
        <v>4.2809135469509192</v>
      </c>
      <c r="N26" s="19">
        <f>SUM(N25/N4*1000000)</f>
        <v>2.2832874773098308</v>
      </c>
      <c r="O26" s="22"/>
      <c r="P26" s="19">
        <f>SUM(P25/P4*1000000)</f>
        <v>2.9871400793909171</v>
      </c>
    </row>
    <row r="27" spans="1:16" s="17" customFormat="1" ht="13" x14ac:dyDescent="0.3">
      <c r="A27" s="33" t="s">
        <v>33</v>
      </c>
      <c r="B27" s="15"/>
      <c r="C27" s="15"/>
      <c r="D27" s="15" t="s">
        <v>24</v>
      </c>
      <c r="E27" s="15">
        <v>11</v>
      </c>
      <c r="F27" s="11">
        <f>SUM(E27)</f>
        <v>11</v>
      </c>
      <c r="G27" s="15"/>
      <c r="H27" s="15">
        <v>7</v>
      </c>
      <c r="I27" s="15">
        <v>21</v>
      </c>
      <c r="J27" s="15"/>
      <c r="K27" s="15"/>
      <c r="L27" s="11">
        <f>SUM(H27:K27)</f>
        <v>28</v>
      </c>
      <c r="M27" s="11">
        <v>4</v>
      </c>
      <c r="N27" s="11">
        <v>1</v>
      </c>
      <c r="O27" s="20"/>
      <c r="P27" s="11">
        <f>SUM(F27,L27,M27,N27,O27)</f>
        <v>44</v>
      </c>
    </row>
    <row r="28" spans="1:16" ht="13" x14ac:dyDescent="0.3">
      <c r="A28" s="33" t="s">
        <v>18</v>
      </c>
      <c r="B28" s="18"/>
      <c r="C28" s="18"/>
      <c r="D28" s="18"/>
      <c r="E28" s="18"/>
      <c r="F28" s="19">
        <f>SUM(F27/F4*1000000)</f>
        <v>2.0240802993136344</v>
      </c>
      <c r="G28" s="18"/>
      <c r="H28" s="18"/>
      <c r="I28" s="18"/>
      <c r="J28" s="18"/>
      <c r="K28" s="18"/>
      <c r="L28" s="19">
        <f>SUM(L27/L4*1000000)</f>
        <v>3.0757228690211105</v>
      </c>
      <c r="M28" s="19">
        <f>SUM(M27/M4*1000000)</f>
        <v>0.85618270939018382</v>
      </c>
      <c r="N28" s="19">
        <f>SUM(N27/N4*1000000)</f>
        <v>0.19027395644248588</v>
      </c>
      <c r="O28" s="19"/>
      <c r="P28" s="19">
        <f>SUM(P27/P4*1000000)</f>
        <v>1.7761373445027078</v>
      </c>
    </row>
    <row r="29" spans="1:16" ht="13" x14ac:dyDescent="0.3">
      <c r="A29" s="33" t="s">
        <v>34</v>
      </c>
      <c r="B29" s="10"/>
      <c r="C29" s="10"/>
      <c r="D29" s="15" t="s">
        <v>24</v>
      </c>
      <c r="E29" s="15">
        <f>SUM(E23,E25,E27)</f>
        <v>32</v>
      </c>
      <c r="F29" s="16">
        <f>SUM(F23,F25,F27)</f>
        <v>32</v>
      </c>
      <c r="G29" s="15"/>
      <c r="H29" s="15">
        <f>SUM(H23,H25,H27)</f>
        <v>18</v>
      </c>
      <c r="I29" s="15">
        <f>SUM(I23,I25,I27)</f>
        <v>32</v>
      </c>
      <c r="J29" s="10"/>
      <c r="K29" s="10"/>
      <c r="L29" s="16">
        <f>SUM(L23,L25,L27)</f>
        <v>50</v>
      </c>
      <c r="M29" s="16">
        <f>SUM(M23,M25,M27)</f>
        <v>24</v>
      </c>
      <c r="N29" s="16">
        <f>SUM(N23,N25,N27)</f>
        <v>14</v>
      </c>
      <c r="O29" s="20"/>
      <c r="P29" s="16">
        <f>SUM(P23,P25,P27)</f>
        <v>120</v>
      </c>
    </row>
    <row r="30" spans="1:16" ht="13" x14ac:dyDescent="0.3">
      <c r="A30" s="33" t="s">
        <v>22</v>
      </c>
      <c r="B30" s="18"/>
      <c r="C30" s="18"/>
      <c r="D30" s="18"/>
      <c r="E30" s="18"/>
      <c r="F30" s="19">
        <f>SUM(F29/F4*1000000)</f>
        <v>5.8882335980032998</v>
      </c>
      <c r="G30" s="18"/>
      <c r="H30" s="18"/>
      <c r="I30" s="18"/>
      <c r="J30" s="18"/>
      <c r="K30" s="18"/>
      <c r="L30" s="19">
        <f>SUM(L29/L4*1000000)</f>
        <v>5.4923622661091258</v>
      </c>
      <c r="M30" s="19">
        <f>SUM(M29/M4*1000000)</f>
        <v>5.1370962563411027</v>
      </c>
      <c r="N30" s="19">
        <f>SUM(N29/N4*1000000)</f>
        <v>2.6638353901948024</v>
      </c>
      <c r="O30" s="19"/>
      <c r="P30" s="19">
        <f>SUM(P29/P4*1000000)</f>
        <v>4.844010939552839</v>
      </c>
    </row>
    <row r="31" spans="1:16" s="17" customFormat="1" ht="13" x14ac:dyDescent="0.3">
      <c r="A31" s="33" t="s">
        <v>35</v>
      </c>
      <c r="B31" s="15"/>
      <c r="C31" s="15"/>
      <c r="D31" s="15"/>
      <c r="E31" s="15"/>
      <c r="F31" s="20"/>
      <c r="G31" s="15"/>
      <c r="H31" s="15"/>
      <c r="I31" s="15" t="s">
        <v>24</v>
      </c>
      <c r="J31" s="15">
        <v>6</v>
      </c>
      <c r="K31" s="15" t="s">
        <v>24</v>
      </c>
      <c r="L31" s="20">
        <f>SUM(G31:K31)</f>
        <v>6</v>
      </c>
      <c r="M31" s="20">
        <v>6</v>
      </c>
      <c r="N31" s="20" t="s">
        <v>24</v>
      </c>
      <c r="O31" s="20"/>
      <c r="P31" s="20">
        <f>SUM(F31,L31,M31,N31,O31)</f>
        <v>12</v>
      </c>
    </row>
    <row r="32" spans="1:16" ht="13" x14ac:dyDescent="0.3">
      <c r="A32" s="33" t="s">
        <v>18</v>
      </c>
      <c r="B32" s="21"/>
      <c r="C32" s="21"/>
      <c r="D32" s="21"/>
      <c r="E32" s="21"/>
      <c r="F32" s="22"/>
      <c r="G32" s="21"/>
      <c r="H32" s="21"/>
      <c r="I32" s="21"/>
      <c r="J32" s="21"/>
      <c r="K32" s="21"/>
      <c r="L32" s="19">
        <f>SUM(L31/L4*1000000)</f>
        <v>0.65908347193309513</v>
      </c>
      <c r="M32" s="19">
        <f>SUM(M31/M4*1000000)</f>
        <v>1.2842740640852757</v>
      </c>
      <c r="N32" s="22"/>
      <c r="O32" s="22"/>
      <c r="P32" s="19">
        <f>SUM(P31/P4*1000000)</f>
        <v>0.48440109395528386</v>
      </c>
    </row>
    <row r="33" spans="1:16" ht="13" x14ac:dyDescent="0.3">
      <c r="A33" s="33" t="s">
        <v>79</v>
      </c>
      <c r="B33" s="10"/>
      <c r="C33" s="10"/>
      <c r="D33" s="10"/>
      <c r="E33" s="10"/>
      <c r="F33" s="12" t="s">
        <v>24</v>
      </c>
      <c r="G33" s="15">
        <v>3</v>
      </c>
      <c r="H33" s="10"/>
      <c r="I33" s="15">
        <v>1</v>
      </c>
      <c r="J33" s="15">
        <v>2</v>
      </c>
      <c r="K33" s="15" t="s">
        <v>24</v>
      </c>
      <c r="L33" s="20">
        <f>SUM(G33:K33)</f>
        <v>6</v>
      </c>
      <c r="M33" s="55" t="s">
        <v>89</v>
      </c>
      <c r="N33" s="55" t="s">
        <v>90</v>
      </c>
      <c r="O33" s="22"/>
      <c r="P33" s="55" t="s">
        <v>91</v>
      </c>
    </row>
    <row r="34" spans="1:16" ht="13" x14ac:dyDescent="0.3">
      <c r="A34" s="33" t="s">
        <v>22</v>
      </c>
      <c r="B34" s="21"/>
      <c r="C34" s="21"/>
      <c r="D34" s="21"/>
      <c r="E34" s="21"/>
      <c r="F34" s="22"/>
      <c r="G34" s="21"/>
      <c r="H34" s="21"/>
      <c r="I34" s="21"/>
      <c r="J34" s="21"/>
      <c r="K34" s="21"/>
      <c r="L34" s="19"/>
      <c r="M34" s="19"/>
      <c r="N34" s="19"/>
      <c r="O34" s="22"/>
      <c r="P34" s="19">
        <f>SUM(P33/P4*1000000)</f>
        <v>0.52476785178489094</v>
      </c>
    </row>
    <row r="35" spans="1:16" ht="13" x14ac:dyDescent="0.3">
      <c r="A35" s="17" t="s">
        <v>37</v>
      </c>
      <c r="B35" s="10"/>
      <c r="C35" s="10"/>
      <c r="D35" s="10"/>
      <c r="E35" s="10"/>
      <c r="F35" s="12"/>
      <c r="G35" s="15"/>
      <c r="H35" s="10"/>
      <c r="I35" s="15">
        <v>0</v>
      </c>
      <c r="J35" s="10"/>
      <c r="K35" s="10"/>
      <c r="L35" s="20">
        <f>SUM(G35:K35)</f>
        <v>0</v>
      </c>
      <c r="M35" s="12"/>
      <c r="N35" s="12"/>
      <c r="O35" s="12"/>
      <c r="P35" s="20">
        <f>SUM(F35,L35,M35,N35,O35)</f>
        <v>0</v>
      </c>
    </row>
    <row r="36" spans="1:16" ht="13" x14ac:dyDescent="0.3">
      <c r="A36" s="33" t="s">
        <v>22</v>
      </c>
      <c r="B36" s="18"/>
      <c r="C36" s="18"/>
      <c r="D36" s="18"/>
      <c r="E36" s="18"/>
      <c r="F36" s="19"/>
      <c r="G36" s="18"/>
      <c r="H36" s="18"/>
      <c r="I36" s="18"/>
      <c r="J36" s="18"/>
      <c r="K36" s="18"/>
      <c r="L36" s="19">
        <f>SUM(L35/L4*1000000)</f>
        <v>0</v>
      </c>
      <c r="M36" s="19"/>
      <c r="N36" s="19"/>
      <c r="O36" s="19"/>
      <c r="P36" s="19">
        <f>SUM(P35/P4*1000000)</f>
        <v>0</v>
      </c>
    </row>
    <row r="37" spans="1:16" ht="13" x14ac:dyDescent="0.3">
      <c r="A37" s="34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spans="1:16" x14ac:dyDescent="0.25">
      <c r="A38" s="38" t="s">
        <v>92</v>
      </c>
      <c r="B38" s="37"/>
      <c r="C38" s="37"/>
      <c r="D38" s="37"/>
      <c r="E38" s="37"/>
      <c r="F38" s="37"/>
    </row>
    <row r="39" spans="1:16" x14ac:dyDescent="0.25">
      <c r="A39" s="38" t="s">
        <v>93</v>
      </c>
      <c r="B39" s="37"/>
      <c r="C39" s="37"/>
      <c r="D39" s="37"/>
      <c r="E39" s="37"/>
      <c r="F39" s="37"/>
    </row>
    <row r="40" spans="1:16" x14ac:dyDescent="0.25">
      <c r="A40" s="38" t="s">
        <v>94</v>
      </c>
      <c r="B40" s="37"/>
      <c r="C40" s="37"/>
      <c r="D40" s="37"/>
      <c r="E40" s="37"/>
      <c r="F40" s="37"/>
    </row>
    <row r="41" spans="1:16" x14ac:dyDescent="0.25">
      <c r="A41" s="38" t="s">
        <v>95</v>
      </c>
      <c r="B41" s="37"/>
      <c r="C41" s="37"/>
      <c r="D41" s="37"/>
      <c r="E41" s="37"/>
      <c r="F41" s="37"/>
    </row>
    <row r="42" spans="1:16" x14ac:dyDescent="0.25">
      <c r="A42" s="38" t="s">
        <v>96</v>
      </c>
      <c r="B42" s="37"/>
      <c r="C42" s="37"/>
      <c r="D42" s="37"/>
      <c r="E42" s="37"/>
      <c r="F42" s="37"/>
    </row>
    <row r="43" spans="1:16" s="34" customFormat="1" ht="13" x14ac:dyDescent="0.3">
      <c r="A43" s="38" t="s">
        <v>97</v>
      </c>
      <c r="B43" s="38"/>
      <c r="C43" s="38"/>
      <c r="D43" s="38"/>
      <c r="E43" s="38"/>
      <c r="F43" s="38"/>
    </row>
    <row r="46" spans="1:16" ht="13" x14ac:dyDescent="0.3">
      <c r="A46" s="34"/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62"/>
  <sheetViews>
    <sheetView workbookViewId="0">
      <pane xSplit="1" ySplit="3" topLeftCell="E20" activePane="bottomRight" state="frozen"/>
      <selection pane="topRight" activeCell="E1" sqref="E1"/>
      <selection pane="bottomLeft" activeCell="A20" sqref="A20"/>
      <selection pane="bottomRight" activeCell="O45" activeCellId="1" sqref="A5:IV5 O45"/>
    </sheetView>
  </sheetViews>
  <sheetFormatPr defaultColWidth="9" defaultRowHeight="12.5" x14ac:dyDescent="0.25"/>
  <cols>
    <col min="1" max="1" width="18.453125" customWidth="1"/>
    <col min="2" max="3" width="7.81640625" customWidth="1"/>
    <col min="4" max="4" width="10.7265625" customWidth="1"/>
    <col min="6" max="6" width="8" customWidth="1"/>
    <col min="7" max="7" width="6.54296875" customWidth="1"/>
    <col min="10" max="10" width="10.1796875" customWidth="1"/>
    <col min="12" max="13" width="9.1796875" customWidth="1"/>
    <col min="15" max="15" width="15.1796875" customWidth="1"/>
  </cols>
  <sheetData>
    <row r="1" spans="1:15" s="33" customFormat="1" ht="13" x14ac:dyDescent="0.3">
      <c r="A1" s="33" t="s">
        <v>98</v>
      </c>
    </row>
    <row r="2" spans="1:15" s="33" customFormat="1" ht="13" x14ac:dyDescent="0.3">
      <c r="A2" s="34"/>
    </row>
    <row r="3" spans="1:15" s="17" customFormat="1" ht="13" x14ac:dyDescent="0.3">
      <c r="A3" s="33"/>
      <c r="B3" s="17" t="s">
        <v>52</v>
      </c>
      <c r="C3" s="17" t="s">
        <v>2</v>
      </c>
      <c r="D3" s="17" t="s">
        <v>3</v>
      </c>
      <c r="E3" s="17" t="s">
        <v>4</v>
      </c>
      <c r="F3" s="17" t="s">
        <v>53</v>
      </c>
      <c r="G3" s="17" t="s">
        <v>54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7" t="s">
        <v>11</v>
      </c>
      <c r="N3" s="17" t="s">
        <v>55</v>
      </c>
      <c r="O3" s="17" t="s">
        <v>13</v>
      </c>
    </row>
    <row r="4" spans="1:15" ht="13" x14ac:dyDescent="0.3">
      <c r="A4" s="33" t="s">
        <v>14</v>
      </c>
      <c r="B4" s="56">
        <v>1655863</v>
      </c>
      <c r="C4" s="56">
        <v>1308304</v>
      </c>
      <c r="D4" s="57">
        <v>2430706</v>
      </c>
      <c r="E4" s="57">
        <v>5415978</v>
      </c>
      <c r="F4" s="56">
        <v>1600000</v>
      </c>
      <c r="G4" s="56"/>
      <c r="H4" s="56">
        <v>3500000</v>
      </c>
      <c r="I4" s="56">
        <v>1950000</v>
      </c>
      <c r="J4" s="56">
        <v>1950000</v>
      </c>
      <c r="K4" s="56">
        <v>9024110</v>
      </c>
      <c r="L4">
        <v>4612656</v>
      </c>
      <c r="M4">
        <v>5236611</v>
      </c>
      <c r="N4">
        <v>295864</v>
      </c>
      <c r="O4" s="56">
        <f>SUM(E4+K4+L4+M4+N4)</f>
        <v>24585219</v>
      </c>
    </row>
    <row r="5" spans="1:15" ht="13" x14ac:dyDescent="0.3">
      <c r="A5" s="33" t="s">
        <v>99</v>
      </c>
      <c r="B5" s="58">
        <v>20</v>
      </c>
      <c r="C5" s="58">
        <v>16</v>
      </c>
      <c r="D5" s="58">
        <v>31</v>
      </c>
      <c r="E5" s="57">
        <f>SUM(B5:D5)</f>
        <v>67</v>
      </c>
      <c r="F5" s="58"/>
      <c r="G5" s="58"/>
      <c r="H5" s="58"/>
      <c r="I5" s="58"/>
      <c r="J5" s="58"/>
      <c r="K5" s="57"/>
      <c r="L5" s="58">
        <v>80</v>
      </c>
      <c r="M5" s="58"/>
      <c r="N5" s="58" t="s">
        <v>24</v>
      </c>
      <c r="O5" s="57"/>
    </row>
    <row r="6" spans="1:15" s="17" customFormat="1" ht="13" x14ac:dyDescent="0.3">
      <c r="A6" s="33" t="s">
        <v>100</v>
      </c>
      <c r="B6" s="59">
        <v>19</v>
      </c>
      <c r="C6" s="59">
        <v>15</v>
      </c>
      <c r="D6" s="59">
        <v>29</v>
      </c>
      <c r="E6" s="59">
        <f>SUM(B6,C6,D6)</f>
        <v>63</v>
      </c>
      <c r="F6" s="59">
        <v>22</v>
      </c>
      <c r="G6" s="59"/>
      <c r="H6" s="59">
        <v>53</v>
      </c>
      <c r="I6" s="59">
        <v>39</v>
      </c>
      <c r="J6" s="59">
        <v>14</v>
      </c>
      <c r="K6" s="59">
        <f>SUM(F6,H6,I6,J6)</f>
        <v>128</v>
      </c>
      <c r="L6" s="59">
        <v>76</v>
      </c>
      <c r="M6" s="59">
        <v>85</v>
      </c>
      <c r="N6" s="59">
        <v>2</v>
      </c>
      <c r="O6" s="59">
        <f>SUM(E6,K6,L6,M6,N6)</f>
        <v>354</v>
      </c>
    </row>
    <row r="7" spans="1:15" ht="13" x14ac:dyDescent="0.3">
      <c r="A7" s="33" t="s">
        <v>18</v>
      </c>
      <c r="B7" s="60">
        <f>SUM(B6/B4*1000000)</f>
        <v>11.474379220986277</v>
      </c>
      <c r="C7" s="60">
        <f>SUM(C6/C4*1000000)</f>
        <v>11.465225207597012</v>
      </c>
      <c r="D7" s="60">
        <f>SUM(D6/D4*1000000)</f>
        <v>11.930690095799328</v>
      </c>
      <c r="E7" s="60">
        <f>SUM(E6/E4*1000000)</f>
        <v>11.632248136901589</v>
      </c>
      <c r="F7" s="60">
        <f>SUM(F6/F4*1000000)</f>
        <v>13.75</v>
      </c>
      <c r="G7" s="60"/>
      <c r="H7" s="60">
        <f t="shared" ref="H7:O7" si="0">SUM(H6/H4*1000000)</f>
        <v>15.142857142857142</v>
      </c>
      <c r="I7" s="60">
        <f t="shared" si="0"/>
        <v>20</v>
      </c>
      <c r="J7" s="60">
        <f t="shared" si="0"/>
        <v>7.1794871794871788</v>
      </c>
      <c r="K7" s="60">
        <f t="shared" si="0"/>
        <v>14.184224261450714</v>
      </c>
      <c r="L7" s="60">
        <f t="shared" si="0"/>
        <v>16.476407518791774</v>
      </c>
      <c r="M7" s="60">
        <f t="shared" si="0"/>
        <v>16.231872102014069</v>
      </c>
      <c r="N7" s="60">
        <f t="shared" si="0"/>
        <v>6.7598626395911641</v>
      </c>
      <c r="O7" s="60">
        <f t="shared" si="0"/>
        <v>14.398895531498011</v>
      </c>
    </row>
    <row r="8" spans="1:15" ht="13" x14ac:dyDescent="0.3">
      <c r="A8" s="33" t="s">
        <v>101</v>
      </c>
      <c r="B8" s="57">
        <v>11</v>
      </c>
      <c r="C8" s="57">
        <v>11</v>
      </c>
      <c r="D8" s="57">
        <v>20</v>
      </c>
      <c r="E8" s="57">
        <v>42</v>
      </c>
      <c r="F8" s="57">
        <v>18</v>
      </c>
      <c r="G8" s="57"/>
      <c r="H8" s="57">
        <v>47</v>
      </c>
      <c r="I8" s="57">
        <v>32</v>
      </c>
      <c r="J8" s="57">
        <v>11</v>
      </c>
      <c r="K8" s="57">
        <v>108</v>
      </c>
      <c r="L8" s="57">
        <v>68</v>
      </c>
      <c r="M8" s="57">
        <v>66</v>
      </c>
      <c r="N8" s="57">
        <v>2</v>
      </c>
      <c r="O8" s="57">
        <v>286</v>
      </c>
    </row>
    <row r="9" spans="1:15" ht="13" x14ac:dyDescent="0.3">
      <c r="A9" s="33" t="s">
        <v>102</v>
      </c>
      <c r="B9" s="60" t="s">
        <v>24</v>
      </c>
      <c r="C9" s="60" t="s">
        <v>24</v>
      </c>
      <c r="D9" s="60" t="s">
        <v>24</v>
      </c>
      <c r="E9" s="60">
        <f>SUM(E8/E6*100)</f>
        <v>66.666666666666657</v>
      </c>
      <c r="F9" s="60" t="s">
        <v>24</v>
      </c>
      <c r="G9" s="60"/>
      <c r="H9" s="60" t="s">
        <v>24</v>
      </c>
      <c r="I9" s="60" t="s">
        <v>24</v>
      </c>
      <c r="J9" s="60" t="s">
        <v>24</v>
      </c>
      <c r="K9" s="60">
        <f>SUM(K8/K6*100)</f>
        <v>84.375</v>
      </c>
      <c r="L9" s="60">
        <f>SUM(L8/L6*100)</f>
        <v>89.473684210526315</v>
      </c>
      <c r="M9" s="60">
        <f>SUM(M8/M6*100)</f>
        <v>77.64705882352942</v>
      </c>
      <c r="N9" s="60">
        <f>SUM(N8/N6*100)</f>
        <v>100</v>
      </c>
      <c r="O9" s="60">
        <f>SUM(O8/O6*100)</f>
        <v>80.790960451977398</v>
      </c>
    </row>
    <row r="10" spans="1:15" ht="13" x14ac:dyDescent="0.3">
      <c r="A10" s="33" t="s">
        <v>103</v>
      </c>
      <c r="B10" s="61" t="s">
        <v>24</v>
      </c>
      <c r="C10" s="61" t="s">
        <v>24</v>
      </c>
      <c r="D10" s="61" t="s">
        <v>24</v>
      </c>
      <c r="E10" s="61" t="s">
        <v>24</v>
      </c>
      <c r="F10" s="61" t="s">
        <v>24</v>
      </c>
      <c r="G10" s="61" t="s">
        <v>24</v>
      </c>
      <c r="H10" s="61" t="s">
        <v>24</v>
      </c>
      <c r="I10" s="61" t="s">
        <v>24</v>
      </c>
      <c r="J10" s="61" t="s">
        <v>24</v>
      </c>
      <c r="K10" s="61" t="s">
        <v>24</v>
      </c>
      <c r="L10" s="61" t="s">
        <v>24</v>
      </c>
      <c r="M10" s="61" t="s">
        <v>24</v>
      </c>
      <c r="N10" s="61" t="s">
        <v>24</v>
      </c>
      <c r="O10" s="61" t="s">
        <v>24</v>
      </c>
    </row>
    <row r="11" spans="1:15" s="17" customFormat="1" ht="13" x14ac:dyDescent="0.3">
      <c r="A11" s="33" t="s">
        <v>104</v>
      </c>
      <c r="B11" s="59">
        <v>38</v>
      </c>
      <c r="C11" s="59">
        <v>26</v>
      </c>
      <c r="D11" s="59">
        <v>57</v>
      </c>
      <c r="E11" s="59">
        <f>SUM(B11:D11)</f>
        <v>121</v>
      </c>
      <c r="F11" s="59">
        <v>33</v>
      </c>
      <c r="G11" s="59"/>
      <c r="H11" s="59">
        <v>99</v>
      </c>
      <c r="I11" s="59">
        <v>54</v>
      </c>
      <c r="J11" s="59">
        <v>33</v>
      </c>
      <c r="K11" s="59">
        <f>SUM(F11:J11)</f>
        <v>219</v>
      </c>
      <c r="L11" s="59">
        <v>142</v>
      </c>
      <c r="M11" s="59">
        <v>161</v>
      </c>
      <c r="N11" s="59"/>
      <c r="O11" s="59">
        <f>SUM(E11,K11,L11,M11,N11)</f>
        <v>643</v>
      </c>
    </row>
    <row r="12" spans="1:15" ht="13" x14ac:dyDescent="0.3">
      <c r="A12" s="33" t="s">
        <v>18</v>
      </c>
      <c r="B12" s="60">
        <f>SUM(B11/B4*1000000)</f>
        <v>22.948758441972554</v>
      </c>
      <c r="C12" s="60">
        <f>SUM(C11/C4*1000000)</f>
        <v>19.873057026501485</v>
      </c>
      <c r="D12" s="60">
        <f>SUM(D11/D4*1000000)</f>
        <v>23.449977084846953</v>
      </c>
      <c r="E12" s="60">
        <f>SUM(E11/E4*1000000)</f>
        <v>22.34130197722369</v>
      </c>
      <c r="F12" s="60">
        <f>SUM(F11/F4*1000000)</f>
        <v>20.625</v>
      </c>
      <c r="G12" s="60"/>
      <c r="H12" s="60">
        <f t="shared" ref="H12:M12" si="1">SUM(H11/H4*1000000)</f>
        <v>28.285714285714288</v>
      </c>
      <c r="I12" s="60">
        <f t="shared" si="1"/>
        <v>27.692307692307693</v>
      </c>
      <c r="J12" s="60">
        <f t="shared" si="1"/>
        <v>16.923076923076923</v>
      </c>
      <c r="K12" s="60">
        <f t="shared" si="1"/>
        <v>24.268321197325829</v>
      </c>
      <c r="L12" s="60">
        <f t="shared" si="1"/>
        <v>30.784866679847791</v>
      </c>
      <c r="M12" s="60">
        <f t="shared" si="1"/>
        <v>30.745075393226653</v>
      </c>
      <c r="N12" s="60"/>
      <c r="O12" s="60">
        <f>SUM(O11/O4*1000000)</f>
        <v>26.153926064274636</v>
      </c>
    </row>
    <row r="13" spans="1:15" ht="13" x14ac:dyDescent="0.3">
      <c r="A13" s="33" t="s">
        <v>103</v>
      </c>
      <c r="B13" s="61" t="s">
        <v>105</v>
      </c>
      <c r="C13" s="61" t="s">
        <v>106</v>
      </c>
      <c r="D13" s="61" t="s">
        <v>107</v>
      </c>
      <c r="E13" s="61" t="s">
        <v>108</v>
      </c>
      <c r="F13" s="61" t="s">
        <v>105</v>
      </c>
      <c r="G13" s="61" t="s">
        <v>24</v>
      </c>
      <c r="H13" s="61" t="s">
        <v>105</v>
      </c>
      <c r="I13" s="61" t="s">
        <v>105</v>
      </c>
      <c r="J13" s="61" t="s">
        <v>105</v>
      </c>
      <c r="K13" s="61" t="s">
        <v>105</v>
      </c>
      <c r="L13" s="61" t="s">
        <v>106</v>
      </c>
      <c r="M13" s="61" t="s">
        <v>80</v>
      </c>
      <c r="N13" s="61" t="s">
        <v>24</v>
      </c>
      <c r="O13" s="57">
        <v>10</v>
      </c>
    </row>
    <row r="14" spans="1:15" s="17" customFormat="1" ht="13" x14ac:dyDescent="0.3">
      <c r="A14" s="33" t="s">
        <v>109</v>
      </c>
      <c r="B14" s="59">
        <v>14</v>
      </c>
      <c r="C14" s="59">
        <v>10</v>
      </c>
      <c r="D14" s="59">
        <v>23</v>
      </c>
      <c r="E14" s="59">
        <f>SUM(B14:D14)</f>
        <v>47</v>
      </c>
      <c r="F14" s="59">
        <v>24</v>
      </c>
      <c r="G14" s="59"/>
      <c r="H14" s="59">
        <v>68</v>
      </c>
      <c r="I14" s="59">
        <v>43</v>
      </c>
      <c r="J14" s="59">
        <v>37</v>
      </c>
      <c r="K14" s="59">
        <f>SUM(F14:J14)</f>
        <v>172</v>
      </c>
      <c r="L14" s="59">
        <v>87</v>
      </c>
      <c r="M14" s="59">
        <v>5</v>
      </c>
      <c r="N14" s="59">
        <v>10</v>
      </c>
      <c r="O14" s="59">
        <f>SUM(E14,K14,L14,M14,N14)</f>
        <v>321</v>
      </c>
    </row>
    <row r="15" spans="1:15" ht="13" x14ac:dyDescent="0.3">
      <c r="A15" s="33" t="s">
        <v>18</v>
      </c>
      <c r="B15" s="60">
        <f>SUM(B14/B4*1000000)</f>
        <v>8.4548057417793618</v>
      </c>
      <c r="C15" s="60">
        <f>SUM(C14/C4*1000000)</f>
        <v>7.6434834717313418</v>
      </c>
      <c r="D15" s="60">
        <f>SUM(D14/D4*1000000)</f>
        <v>9.4622714552891214</v>
      </c>
      <c r="E15" s="60">
        <f>SUM(E14/E4*1000000)</f>
        <v>8.6780263878472184</v>
      </c>
      <c r="F15" s="60">
        <f>SUM(F14/F4*1000000)</f>
        <v>15</v>
      </c>
      <c r="G15" s="60"/>
      <c r="H15" s="60">
        <f t="shared" ref="H15:O15" si="2">SUM(H14/H4*1000000)</f>
        <v>19.428571428571427</v>
      </c>
      <c r="I15" s="60">
        <f t="shared" si="2"/>
        <v>22.051282051282051</v>
      </c>
      <c r="J15" s="60">
        <f t="shared" si="2"/>
        <v>18.974358974358974</v>
      </c>
      <c r="K15" s="60">
        <f t="shared" si="2"/>
        <v>19.060051351324397</v>
      </c>
      <c r="L15" s="60">
        <f t="shared" si="2"/>
        <v>18.861150712301114</v>
      </c>
      <c r="M15" s="60">
        <f t="shared" si="2"/>
        <v>0.9548160060008275</v>
      </c>
      <c r="N15" s="60">
        <f t="shared" si="2"/>
        <v>33.799313197955819</v>
      </c>
      <c r="O15" s="60">
        <f t="shared" si="2"/>
        <v>13.056625609070229</v>
      </c>
    </row>
    <row r="16" spans="1:15" ht="13" x14ac:dyDescent="0.3">
      <c r="A16" s="33" t="s">
        <v>103</v>
      </c>
      <c r="B16" s="61" t="s">
        <v>105</v>
      </c>
      <c r="C16" s="61" t="s">
        <v>107</v>
      </c>
      <c r="D16" s="61" t="s">
        <v>107</v>
      </c>
      <c r="E16" s="61" t="s">
        <v>81</v>
      </c>
      <c r="F16" s="61" t="s">
        <v>106</v>
      </c>
      <c r="G16" s="61" t="s">
        <v>24</v>
      </c>
      <c r="H16" s="61" t="s">
        <v>108</v>
      </c>
      <c r="I16" s="61" t="s">
        <v>105</v>
      </c>
      <c r="J16" s="61" t="s">
        <v>110</v>
      </c>
      <c r="K16" s="61" t="s">
        <v>111</v>
      </c>
      <c r="L16" s="61" t="s">
        <v>112</v>
      </c>
      <c r="M16" s="61" t="s">
        <v>106</v>
      </c>
      <c r="N16" s="61" t="s">
        <v>113</v>
      </c>
      <c r="O16" s="61" t="s">
        <v>114</v>
      </c>
    </row>
    <row r="17" spans="1:15" ht="13" x14ac:dyDescent="0.3">
      <c r="A17" s="33" t="s">
        <v>21</v>
      </c>
      <c r="B17" s="59">
        <f>SUM(B11,B14)</f>
        <v>52</v>
      </c>
      <c r="C17" s="59">
        <f>SUM(C11,C14)</f>
        <v>36</v>
      </c>
      <c r="D17" s="59">
        <f>SUM(D11,D14)</f>
        <v>80</v>
      </c>
      <c r="E17" s="59">
        <f>SUM(E11,E14)</f>
        <v>168</v>
      </c>
      <c r="F17" s="59">
        <f>SUM(F11,F14)</f>
        <v>57</v>
      </c>
      <c r="G17" s="57"/>
      <c r="H17" s="59">
        <f t="shared" ref="H17:O17" si="3">SUM(H11,H14)</f>
        <v>167</v>
      </c>
      <c r="I17" s="59">
        <f t="shared" si="3"/>
        <v>97</v>
      </c>
      <c r="J17" s="59">
        <f t="shared" si="3"/>
        <v>70</v>
      </c>
      <c r="K17" s="59">
        <f t="shared" si="3"/>
        <v>391</v>
      </c>
      <c r="L17" s="59">
        <f t="shared" si="3"/>
        <v>229</v>
      </c>
      <c r="M17" s="59">
        <f t="shared" si="3"/>
        <v>166</v>
      </c>
      <c r="N17" s="59">
        <v>10</v>
      </c>
      <c r="O17" s="59">
        <f t="shared" si="3"/>
        <v>964</v>
      </c>
    </row>
    <row r="18" spans="1:15" ht="13" x14ac:dyDescent="0.3">
      <c r="A18" s="33" t="s">
        <v>22</v>
      </c>
      <c r="B18" s="60">
        <f>SUM(B17/B4*1000000)</f>
        <v>31.403564183751918</v>
      </c>
      <c r="C18" s="60">
        <f>SUM(C17/C4*1000000)</f>
        <v>27.516540498232825</v>
      </c>
      <c r="D18" s="60">
        <f>SUM(D17/D4*1000000)</f>
        <v>32.912248540136076</v>
      </c>
      <c r="E18" s="60">
        <f>SUM(E17/E4*1000000)</f>
        <v>31.019328365070908</v>
      </c>
      <c r="F18" s="60">
        <f>SUM(F17/F4*1000000)</f>
        <v>35.625</v>
      </c>
      <c r="G18" s="60"/>
      <c r="H18" s="60">
        <f t="shared" ref="H18:O18" si="4">SUM(H17/H4*1000000)</f>
        <v>47.714285714285715</v>
      </c>
      <c r="I18" s="60">
        <f t="shared" si="4"/>
        <v>49.743589743589745</v>
      </c>
      <c r="J18" s="60">
        <f t="shared" si="4"/>
        <v>35.897435897435898</v>
      </c>
      <c r="K18" s="60">
        <f t="shared" si="4"/>
        <v>43.328372548650229</v>
      </c>
      <c r="L18" s="60">
        <f t="shared" si="4"/>
        <v>49.646017392148906</v>
      </c>
      <c r="M18" s="60">
        <f t="shared" si="4"/>
        <v>31.699891399227479</v>
      </c>
      <c r="N18" s="60">
        <f t="shared" si="4"/>
        <v>33.799313197955819</v>
      </c>
      <c r="O18" s="60">
        <f t="shared" si="4"/>
        <v>39.210551673344867</v>
      </c>
    </row>
    <row r="19" spans="1:15" s="17" customFormat="1" ht="13" x14ac:dyDescent="0.3">
      <c r="A19" s="33" t="s">
        <v>115</v>
      </c>
      <c r="B19" s="59"/>
      <c r="C19" s="59"/>
      <c r="D19" s="59">
        <v>41</v>
      </c>
      <c r="E19" s="59">
        <f>SUM(D19)</f>
        <v>41</v>
      </c>
      <c r="F19" s="59"/>
      <c r="G19" s="59"/>
      <c r="H19" s="59">
        <v>64</v>
      </c>
      <c r="I19" s="59">
        <v>8</v>
      </c>
      <c r="J19" s="59">
        <v>53</v>
      </c>
      <c r="K19" s="59">
        <f>SUM(H19:J19)</f>
        <v>125</v>
      </c>
      <c r="L19" s="59">
        <v>37</v>
      </c>
      <c r="M19" s="59">
        <v>43</v>
      </c>
      <c r="N19" s="59"/>
      <c r="O19" s="59">
        <f>SUM(E19,K19,L19,M19,N19)</f>
        <v>246</v>
      </c>
    </row>
    <row r="20" spans="1:15" ht="13" x14ac:dyDescent="0.3">
      <c r="A20" s="33" t="s">
        <v>18</v>
      </c>
      <c r="B20" s="60"/>
      <c r="C20" s="60"/>
      <c r="D20" s="60"/>
      <c r="E20" s="60">
        <f>SUM(E19/E4*1000000)</f>
        <v>7.5701932319518281</v>
      </c>
      <c r="F20" s="60"/>
      <c r="G20" s="60"/>
      <c r="H20" s="60"/>
      <c r="I20" s="60"/>
      <c r="J20" s="60"/>
      <c r="K20" s="60">
        <f>SUM(K19/K4*1000000)</f>
        <v>13.851781505322963</v>
      </c>
      <c r="L20" s="60">
        <f>SUM(L19/L4*1000000)</f>
        <v>8.0214089236223121</v>
      </c>
      <c r="M20" s="60">
        <f>SUM(M19/M4*1000000)</f>
        <v>8.2114176516071176</v>
      </c>
      <c r="N20" s="60"/>
      <c r="O20" s="60">
        <f>SUM(O19/O4*1000000)</f>
        <v>10.006012149007091</v>
      </c>
    </row>
    <row r="21" spans="1:15" ht="13" x14ac:dyDescent="0.3">
      <c r="A21" s="33" t="s">
        <v>103</v>
      </c>
      <c r="B21" s="61"/>
      <c r="C21" s="61"/>
      <c r="D21" s="61" t="s">
        <v>111</v>
      </c>
      <c r="E21" s="61" t="s">
        <v>111</v>
      </c>
      <c r="F21" s="61"/>
      <c r="G21" s="61"/>
      <c r="H21" s="61" t="s">
        <v>107</v>
      </c>
      <c r="I21" s="61" t="s">
        <v>105</v>
      </c>
      <c r="J21" s="61" t="s">
        <v>111</v>
      </c>
      <c r="K21" s="61" t="s">
        <v>112</v>
      </c>
      <c r="L21" s="61" t="s">
        <v>81</v>
      </c>
      <c r="M21" s="61" t="s">
        <v>80</v>
      </c>
      <c r="N21" s="61" t="s">
        <v>24</v>
      </c>
      <c r="O21" s="61" t="s">
        <v>116</v>
      </c>
    </row>
    <row r="22" spans="1:15" ht="13" x14ac:dyDescent="0.3">
      <c r="A22" s="33" t="s">
        <v>117</v>
      </c>
      <c r="B22" s="61"/>
      <c r="C22" s="61"/>
      <c r="D22" s="61"/>
      <c r="E22" s="61"/>
      <c r="F22" s="61"/>
      <c r="G22" s="61"/>
      <c r="H22" s="61" t="s">
        <v>24</v>
      </c>
      <c r="I22" s="61"/>
      <c r="J22" s="61"/>
      <c r="K22" s="61"/>
      <c r="L22" s="61" t="s">
        <v>24</v>
      </c>
      <c r="M22" s="61" t="s">
        <v>24</v>
      </c>
      <c r="N22" s="61"/>
      <c r="O22" s="61"/>
    </row>
    <row r="23" spans="1:15" ht="13" x14ac:dyDescent="0.3">
      <c r="A23" s="33" t="s">
        <v>22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spans="1:15" ht="13" x14ac:dyDescent="0.3">
      <c r="A24" s="33" t="s">
        <v>103</v>
      </c>
      <c r="B24" s="61"/>
      <c r="C24" s="61"/>
      <c r="D24" s="61"/>
      <c r="E24" s="61"/>
      <c r="F24" s="61"/>
      <c r="G24" s="61"/>
      <c r="H24" s="61" t="s">
        <v>24</v>
      </c>
      <c r="I24" s="61"/>
      <c r="J24" s="61"/>
      <c r="K24" s="61"/>
      <c r="L24" s="61"/>
      <c r="M24" s="61"/>
      <c r="N24" s="61"/>
      <c r="O24" s="61"/>
    </row>
    <row r="25" spans="1:15" s="17" customFormat="1" ht="13" x14ac:dyDescent="0.3">
      <c r="A25" s="33" t="s">
        <v>118</v>
      </c>
      <c r="B25" s="59"/>
      <c r="C25" s="59"/>
      <c r="D25" s="59" t="s">
        <v>24</v>
      </c>
      <c r="E25" s="59" t="s">
        <v>24</v>
      </c>
      <c r="F25" s="59"/>
      <c r="G25" s="59"/>
      <c r="H25" s="59">
        <v>3</v>
      </c>
      <c r="I25" s="59"/>
      <c r="J25" s="59">
        <v>0</v>
      </c>
      <c r="K25" s="59">
        <f>SUM(H25:J25)</f>
        <v>3</v>
      </c>
      <c r="L25" s="59"/>
      <c r="M25" s="59"/>
      <c r="N25" s="59"/>
      <c r="O25" s="59">
        <f>SUM(E25,K25,L25,M25,N25)</f>
        <v>3</v>
      </c>
    </row>
    <row r="26" spans="1:15" ht="13" x14ac:dyDescent="0.3">
      <c r="A26" s="33" t="s">
        <v>22</v>
      </c>
      <c r="B26" s="61"/>
      <c r="C26" s="61"/>
      <c r="D26" s="61"/>
      <c r="E26" s="60" t="s">
        <v>24</v>
      </c>
      <c r="F26" s="61"/>
      <c r="G26" s="61"/>
      <c r="H26" s="61" t="s">
        <v>24</v>
      </c>
      <c r="I26" s="61"/>
      <c r="J26" s="61"/>
      <c r="K26" s="60">
        <f>SUM(K25/K4*1000000)</f>
        <v>0.33244275612775109</v>
      </c>
      <c r="L26" s="61"/>
      <c r="M26" s="61"/>
      <c r="N26" s="61"/>
      <c r="O26" s="60">
        <f>SUM(O25/O4*1000000)</f>
        <v>0.12202453840252551</v>
      </c>
    </row>
    <row r="27" spans="1:15" ht="13" x14ac:dyDescent="0.3">
      <c r="A27" s="33" t="s">
        <v>103</v>
      </c>
      <c r="B27" s="61"/>
      <c r="C27" s="61"/>
      <c r="D27" s="61" t="s">
        <v>24</v>
      </c>
      <c r="E27" s="61" t="s">
        <v>24</v>
      </c>
      <c r="F27" s="61"/>
      <c r="G27" s="61"/>
      <c r="H27" s="61" t="s">
        <v>105</v>
      </c>
      <c r="I27" s="61"/>
      <c r="J27" s="61" t="s">
        <v>24</v>
      </c>
      <c r="K27" s="61" t="s">
        <v>105</v>
      </c>
      <c r="L27" s="61"/>
      <c r="M27" s="61"/>
      <c r="N27" s="61"/>
      <c r="O27" s="61" t="s">
        <v>105</v>
      </c>
    </row>
    <row r="28" spans="1:15" ht="13" x14ac:dyDescent="0.3">
      <c r="A28" s="33" t="s">
        <v>26</v>
      </c>
      <c r="B28" s="57"/>
      <c r="C28" s="57"/>
      <c r="D28" s="57"/>
      <c r="E28" s="59" t="s">
        <v>24</v>
      </c>
      <c r="F28" s="57"/>
      <c r="G28" s="57"/>
      <c r="H28" s="59" t="s">
        <v>24</v>
      </c>
      <c r="I28" s="57"/>
      <c r="J28" s="59">
        <v>7</v>
      </c>
      <c r="K28" s="59">
        <f>SUM(H28:J28)</f>
        <v>7</v>
      </c>
      <c r="L28" s="59">
        <v>1</v>
      </c>
      <c r="M28" s="57"/>
      <c r="N28" s="57"/>
      <c r="O28" s="59">
        <f>SUM(E28,K28,L28,M28,N28)</f>
        <v>8</v>
      </c>
    </row>
    <row r="29" spans="1:15" ht="13" x14ac:dyDescent="0.3">
      <c r="A29" s="33" t="s">
        <v>22</v>
      </c>
      <c r="B29" s="61"/>
      <c r="C29" s="61"/>
      <c r="D29" s="61"/>
      <c r="E29" s="61"/>
      <c r="F29" s="61"/>
      <c r="G29" s="61"/>
      <c r="H29" s="61"/>
      <c r="I29" s="61"/>
      <c r="J29" s="62"/>
      <c r="K29" s="60">
        <f>SUM(K28/K4*1000000)</f>
        <v>0.77569976429808585</v>
      </c>
      <c r="L29" s="60">
        <f>SUM(L28/L4*1000000)</f>
        <v>0.216794835773576</v>
      </c>
      <c r="M29" s="61"/>
      <c r="N29" s="61"/>
      <c r="O29" s="60">
        <f>SUM(O28/O4*1000000)</f>
        <v>0.32539876907340137</v>
      </c>
    </row>
    <row r="30" spans="1:15" ht="13" x14ac:dyDescent="0.3">
      <c r="A30" s="33" t="s">
        <v>103</v>
      </c>
      <c r="B30" s="61"/>
      <c r="C30" s="57"/>
      <c r="D30" s="57"/>
      <c r="E30" s="57"/>
      <c r="F30" s="57"/>
      <c r="G30" s="57"/>
      <c r="H30" s="57"/>
      <c r="I30" s="57"/>
      <c r="J30" s="57">
        <v>0</v>
      </c>
      <c r="K30" s="57">
        <v>0</v>
      </c>
      <c r="L30" s="57">
        <v>1</v>
      </c>
      <c r="M30" s="57"/>
      <c r="N30" s="57"/>
      <c r="O30" s="57">
        <v>1</v>
      </c>
    </row>
    <row r="31" spans="1:15" ht="13" x14ac:dyDescent="0.3">
      <c r="A31" s="33" t="s">
        <v>27</v>
      </c>
      <c r="B31" s="57"/>
      <c r="C31" s="57"/>
      <c r="D31" s="59" t="s">
        <v>24</v>
      </c>
      <c r="E31" s="59">
        <v>41</v>
      </c>
      <c r="F31" s="57"/>
      <c r="G31" s="57"/>
      <c r="H31" s="59">
        <v>67</v>
      </c>
      <c r="I31" s="59">
        <v>8</v>
      </c>
      <c r="J31" s="59">
        <v>60</v>
      </c>
      <c r="K31" s="59">
        <v>135</v>
      </c>
      <c r="L31" s="59">
        <v>38</v>
      </c>
      <c r="M31" s="59">
        <v>43</v>
      </c>
      <c r="N31" s="59"/>
      <c r="O31" s="59">
        <f>SUM(O19,O25,O28)</f>
        <v>257</v>
      </c>
    </row>
    <row r="32" spans="1:15" ht="13" x14ac:dyDescent="0.3">
      <c r="A32" s="33" t="s">
        <v>22</v>
      </c>
      <c r="B32" s="60"/>
      <c r="C32" s="60"/>
      <c r="D32" s="60"/>
      <c r="E32" s="60">
        <f>SUM(E31/E4*1000000)</f>
        <v>7.5701932319518281</v>
      </c>
      <c r="F32" s="60"/>
      <c r="G32" s="60"/>
      <c r="H32" s="60"/>
      <c r="I32" s="60"/>
      <c r="J32" s="60"/>
      <c r="K32" s="60">
        <f>SUM(K31/K4*1000000)</f>
        <v>14.9599240257488</v>
      </c>
      <c r="L32" s="60">
        <f>SUM(L31/L4*1000000)</f>
        <v>8.238203759395887</v>
      </c>
      <c r="M32" s="60">
        <f>SUM(M31/M4*1000000)</f>
        <v>8.2114176516071176</v>
      </c>
      <c r="N32" s="60"/>
      <c r="O32" s="60">
        <f>SUM(O31/O4*1000000)</f>
        <v>10.453435456483019</v>
      </c>
    </row>
    <row r="33" spans="1:15" s="17" customFormat="1" ht="13" x14ac:dyDescent="0.3">
      <c r="A33" s="33" t="s">
        <v>28</v>
      </c>
      <c r="B33" s="59">
        <v>10</v>
      </c>
      <c r="C33" s="59"/>
      <c r="D33" s="59">
        <v>6</v>
      </c>
      <c r="E33" s="59">
        <f>SUM(B33,D33)</f>
        <v>16</v>
      </c>
      <c r="F33" s="59"/>
      <c r="G33" s="59">
        <v>13</v>
      </c>
      <c r="H33" s="59">
        <v>14</v>
      </c>
      <c r="I33" s="59"/>
      <c r="J33" s="59">
        <v>3</v>
      </c>
      <c r="K33" s="59">
        <f>SUM(G33,H33,J33)</f>
        <v>30</v>
      </c>
      <c r="L33" s="59">
        <v>29</v>
      </c>
      <c r="M33" s="59">
        <v>12</v>
      </c>
      <c r="N33" s="59"/>
      <c r="O33" s="59">
        <f>SUM(E33,K33,L33,M33,N33)</f>
        <v>87</v>
      </c>
    </row>
    <row r="34" spans="1:15" ht="13" x14ac:dyDescent="0.3">
      <c r="A34" s="33" t="s">
        <v>18</v>
      </c>
      <c r="B34" s="60"/>
      <c r="C34" s="60"/>
      <c r="D34" s="60"/>
      <c r="E34" s="60">
        <f>SUM(E33/E4*1000000)</f>
        <v>2.9542217490543718</v>
      </c>
      <c r="F34" s="60"/>
      <c r="G34" s="60"/>
      <c r="H34" s="60"/>
      <c r="I34" s="60"/>
      <c r="J34" s="60"/>
      <c r="K34" s="60">
        <f>SUM(K33/K4*1000000)</f>
        <v>3.3244275612775112</v>
      </c>
      <c r="L34" s="60">
        <f>SUM(L33/L4*1000000)</f>
        <v>6.2870502374337036</v>
      </c>
      <c r="M34" s="60">
        <f>SUM(M33/M4*1000000)</f>
        <v>2.2915584144019867</v>
      </c>
      <c r="N34" s="60"/>
      <c r="O34" s="60">
        <f>SUM(O33/O4*1000000)</f>
        <v>3.5387116136732404</v>
      </c>
    </row>
    <row r="35" spans="1:15" ht="13" x14ac:dyDescent="0.3">
      <c r="A35" s="33" t="s">
        <v>103</v>
      </c>
      <c r="B35" s="61" t="s">
        <v>106</v>
      </c>
      <c r="C35" s="61"/>
      <c r="D35" s="61" t="s">
        <v>106</v>
      </c>
      <c r="E35" s="61" t="s">
        <v>107</v>
      </c>
      <c r="F35" s="61" t="s">
        <v>24</v>
      </c>
      <c r="G35" s="61" t="s">
        <v>106</v>
      </c>
      <c r="H35" s="61" t="s">
        <v>106</v>
      </c>
      <c r="I35" s="61"/>
      <c r="J35" s="61" t="s">
        <v>105</v>
      </c>
      <c r="K35" s="61" t="s">
        <v>107</v>
      </c>
      <c r="L35" s="61" t="s">
        <v>107</v>
      </c>
      <c r="M35" s="61" t="s">
        <v>107</v>
      </c>
      <c r="N35" s="61"/>
      <c r="O35" s="61" t="s">
        <v>119</v>
      </c>
    </row>
    <row r="36" spans="1:15" s="17" customFormat="1" ht="13" x14ac:dyDescent="0.3">
      <c r="A36" s="33" t="s">
        <v>31</v>
      </c>
      <c r="B36" s="59"/>
      <c r="C36" s="59"/>
      <c r="D36" s="59">
        <v>0</v>
      </c>
      <c r="E36" s="59">
        <f>SUM(D36)</f>
        <v>0</v>
      </c>
      <c r="F36" s="59"/>
      <c r="G36" s="59">
        <v>0</v>
      </c>
      <c r="H36" s="59">
        <v>0</v>
      </c>
      <c r="I36" s="59"/>
      <c r="J36" s="59"/>
      <c r="K36" s="59">
        <f>SUM(G36:J36)</f>
        <v>0</v>
      </c>
      <c r="L36" s="59">
        <v>1</v>
      </c>
      <c r="M36" s="59">
        <v>0</v>
      </c>
      <c r="N36" s="59"/>
      <c r="O36" s="59">
        <f>SUM(E36,K36,L36,M36,N36)</f>
        <v>1</v>
      </c>
    </row>
    <row r="37" spans="1:15" ht="13" x14ac:dyDescent="0.3">
      <c r="A37" s="33" t="s">
        <v>18</v>
      </c>
      <c r="B37" s="60"/>
      <c r="C37" s="60"/>
      <c r="D37" s="60"/>
      <c r="E37" s="60" t="s">
        <v>24</v>
      </c>
      <c r="F37" s="60"/>
      <c r="G37" s="60"/>
      <c r="H37" s="60"/>
      <c r="I37" s="60"/>
      <c r="J37" s="60"/>
      <c r="K37" s="60" t="s">
        <v>24</v>
      </c>
      <c r="L37" s="60">
        <f>SUM(L36/L4*1000000)</f>
        <v>0.216794835773576</v>
      </c>
      <c r="M37" s="60" t="s">
        <v>24</v>
      </c>
      <c r="N37" s="60"/>
      <c r="O37" s="60">
        <f>SUM(O36/O4*1000000)</f>
        <v>4.0674846134175172E-2</v>
      </c>
    </row>
    <row r="38" spans="1:15" ht="13" x14ac:dyDescent="0.3">
      <c r="A38" s="33" t="s">
        <v>103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 t="s">
        <v>105</v>
      </c>
      <c r="M38" s="61"/>
      <c r="N38" s="61"/>
      <c r="O38" s="61" t="s">
        <v>105</v>
      </c>
    </row>
    <row r="39" spans="1:15" s="17" customFormat="1" ht="13" x14ac:dyDescent="0.3">
      <c r="A39" s="33" t="s">
        <v>32</v>
      </c>
      <c r="B39" s="59"/>
      <c r="C39" s="59"/>
      <c r="D39" s="59">
        <v>12</v>
      </c>
      <c r="E39" s="59">
        <f>SUM(D39)</f>
        <v>12</v>
      </c>
      <c r="F39" s="59"/>
      <c r="G39" s="59">
        <v>9</v>
      </c>
      <c r="H39" s="59">
        <v>7</v>
      </c>
      <c r="I39" s="59"/>
      <c r="J39" s="59"/>
      <c r="K39" s="59">
        <f>SUM(G39:J39)</f>
        <v>16</v>
      </c>
      <c r="L39" s="59">
        <v>18</v>
      </c>
      <c r="M39" s="59">
        <v>9</v>
      </c>
      <c r="N39" s="59"/>
      <c r="O39" s="59">
        <f>SUM(E39,K39,L39,M39,N39)</f>
        <v>55</v>
      </c>
    </row>
    <row r="40" spans="1:15" ht="13" x14ac:dyDescent="0.3">
      <c r="A40" s="33" t="s">
        <v>18</v>
      </c>
      <c r="B40" s="61"/>
      <c r="C40" s="61"/>
      <c r="D40" s="61"/>
      <c r="E40" s="60">
        <f>SUM(E39/E4*1000000)</f>
        <v>2.2156663117907791</v>
      </c>
      <c r="F40" s="61"/>
      <c r="G40" s="61"/>
      <c r="H40" s="61"/>
      <c r="I40" s="61"/>
      <c r="J40" s="61"/>
      <c r="K40" s="60">
        <f>SUM(K39/K4*1000000)</f>
        <v>1.7730280326813392</v>
      </c>
      <c r="L40" s="60">
        <f>SUM(L39/L4*1000000)</f>
        <v>3.9023070439243681</v>
      </c>
      <c r="M40" s="60">
        <f>SUM(M39/M4*1000000)</f>
        <v>1.7186688108014898</v>
      </c>
      <c r="N40" s="61"/>
      <c r="O40" s="60">
        <f>SUM(O39/O4*1000000)</f>
        <v>2.2371165373796345</v>
      </c>
    </row>
    <row r="41" spans="1:15" ht="13" x14ac:dyDescent="0.3">
      <c r="A41" s="33" t="s">
        <v>103</v>
      </c>
      <c r="B41" s="61"/>
      <c r="C41" s="61"/>
      <c r="D41" s="61" t="s">
        <v>105</v>
      </c>
      <c r="E41" s="61" t="s">
        <v>105</v>
      </c>
      <c r="F41" s="61"/>
      <c r="G41" s="61" t="s">
        <v>105</v>
      </c>
      <c r="H41" s="61" t="s">
        <v>106</v>
      </c>
      <c r="I41" s="61"/>
      <c r="J41" s="61"/>
      <c r="K41" s="61" t="s">
        <v>106</v>
      </c>
      <c r="L41" s="61" t="s">
        <v>105</v>
      </c>
      <c r="M41" s="61" t="s">
        <v>105</v>
      </c>
      <c r="N41" s="61"/>
      <c r="O41" s="61" t="s">
        <v>106</v>
      </c>
    </row>
    <row r="42" spans="1:15" s="17" customFormat="1" ht="13" x14ac:dyDescent="0.3">
      <c r="A42" s="33" t="s">
        <v>33</v>
      </c>
      <c r="B42" s="59"/>
      <c r="C42" s="59"/>
      <c r="D42" s="59">
        <v>16</v>
      </c>
      <c r="E42" s="59">
        <f>SUM(D42)</f>
        <v>16</v>
      </c>
      <c r="F42" s="59"/>
      <c r="G42" s="59">
        <v>7</v>
      </c>
      <c r="H42" s="59">
        <v>14</v>
      </c>
      <c r="I42" s="59"/>
      <c r="J42" s="59"/>
      <c r="K42" s="59">
        <f>SUM(G42:J42)</f>
        <v>21</v>
      </c>
      <c r="L42" s="59">
        <v>1</v>
      </c>
      <c r="M42" s="59">
        <v>0</v>
      </c>
      <c r="N42" s="59"/>
      <c r="O42" s="59">
        <f>SUM(E42,K42,L42,M42,N42)</f>
        <v>38</v>
      </c>
    </row>
    <row r="43" spans="1:15" ht="13" x14ac:dyDescent="0.3">
      <c r="A43" s="33" t="s">
        <v>18</v>
      </c>
      <c r="B43" s="60"/>
      <c r="C43" s="60"/>
      <c r="D43" s="60"/>
      <c r="E43" s="60">
        <f>SUM(E42/E4*1000000)</f>
        <v>2.9542217490543718</v>
      </c>
      <c r="F43" s="60"/>
      <c r="G43" s="60"/>
      <c r="H43" s="60"/>
      <c r="I43" s="60"/>
      <c r="J43" s="60"/>
      <c r="K43" s="60">
        <f>SUM(K42/K4*1000000)</f>
        <v>2.3270992928942578</v>
      </c>
      <c r="L43" s="60">
        <f>SUM(L42/L4*1000000)</f>
        <v>0.216794835773576</v>
      </c>
      <c r="M43" s="60">
        <f>SUM(M42/M4*1000000)</f>
        <v>0</v>
      </c>
      <c r="N43" s="60"/>
      <c r="O43" s="60">
        <f>SUM(O42/O4*1000000)</f>
        <v>1.5456441530986564</v>
      </c>
    </row>
    <row r="44" spans="1:15" ht="13" x14ac:dyDescent="0.3">
      <c r="A44" s="33" t="s">
        <v>103</v>
      </c>
      <c r="B44" s="61"/>
      <c r="C44" s="61"/>
      <c r="D44" s="61" t="s">
        <v>105</v>
      </c>
      <c r="E44" s="61"/>
      <c r="F44" s="61"/>
      <c r="G44" s="61" t="s">
        <v>105</v>
      </c>
      <c r="H44" s="61" t="s">
        <v>105</v>
      </c>
      <c r="I44" s="61"/>
      <c r="J44" s="61"/>
      <c r="K44" s="61" t="s">
        <v>105</v>
      </c>
      <c r="L44" s="61" t="s">
        <v>105</v>
      </c>
      <c r="M44" s="61"/>
      <c r="N44" s="61"/>
      <c r="O44" s="61" t="s">
        <v>105</v>
      </c>
    </row>
    <row r="45" spans="1:15" ht="13" x14ac:dyDescent="0.3">
      <c r="A45" s="33" t="s">
        <v>34</v>
      </c>
      <c r="B45" s="57"/>
      <c r="C45" s="57"/>
      <c r="D45" s="59">
        <f>SUM(D36,D39,D42)</f>
        <v>28</v>
      </c>
      <c r="E45" s="59">
        <f>SUM(E36,E39,E42)</f>
        <v>28</v>
      </c>
      <c r="F45" s="59"/>
      <c r="G45" s="59">
        <f>SUM(G36,G39,G42)</f>
        <v>16</v>
      </c>
      <c r="H45" s="59">
        <f>SUM(H36,H39,H42)</f>
        <v>21</v>
      </c>
      <c r="I45" s="57"/>
      <c r="J45" s="57"/>
      <c r="K45" s="59">
        <f>SUM(K36,K39,K42)</f>
        <v>37</v>
      </c>
      <c r="L45" s="59">
        <f>SUM(L36,L39,L42)</f>
        <v>20</v>
      </c>
      <c r="M45" s="59">
        <f>SUM(M36,M39,M42)</f>
        <v>9</v>
      </c>
      <c r="N45" s="59"/>
      <c r="O45" s="59">
        <f>SUM(O36,O39,O42)</f>
        <v>94</v>
      </c>
    </row>
    <row r="46" spans="1:15" ht="13" x14ac:dyDescent="0.3">
      <c r="A46" s="33" t="s">
        <v>22</v>
      </c>
      <c r="B46" s="60"/>
      <c r="C46" s="60"/>
      <c r="D46" s="60"/>
      <c r="E46" s="60">
        <f>SUM(E45/E4*1000000)</f>
        <v>5.1698880608451514</v>
      </c>
      <c r="F46" s="60"/>
      <c r="G46" s="60"/>
      <c r="H46" s="60"/>
      <c r="I46" s="60"/>
      <c r="J46" s="60"/>
      <c r="K46" s="60">
        <f>SUM(K45/K4*1000000)</f>
        <v>4.1001273255755972</v>
      </c>
      <c r="L46" s="60">
        <f>SUM(L45/L4*1000000)</f>
        <v>4.3358967154715202</v>
      </c>
      <c r="M46" s="60">
        <f>SUM(M45/M4*1000000)</f>
        <v>1.7186688108014898</v>
      </c>
      <c r="N46" s="60"/>
      <c r="O46" s="60">
        <f>SUM(O45/O4*1000000)</f>
        <v>3.8234355366124664</v>
      </c>
    </row>
    <row r="47" spans="1:15" s="17" customFormat="1" ht="13" x14ac:dyDescent="0.3">
      <c r="A47" s="33" t="s">
        <v>35</v>
      </c>
      <c r="B47" s="59"/>
      <c r="C47" s="59"/>
      <c r="D47" s="59"/>
      <c r="E47" s="59"/>
      <c r="F47" s="59"/>
      <c r="G47" s="59"/>
      <c r="H47" s="59">
        <v>2</v>
      </c>
      <c r="I47" s="59">
        <v>4</v>
      </c>
      <c r="J47" s="59">
        <v>1</v>
      </c>
      <c r="K47" s="59">
        <f>SUM(F47:J47)</f>
        <v>7</v>
      </c>
      <c r="L47" s="59">
        <v>11</v>
      </c>
      <c r="M47" s="59" t="s">
        <v>24</v>
      </c>
      <c r="N47" s="59"/>
      <c r="O47" s="59">
        <f>SUM(E47,K47,L47,M47,N47)</f>
        <v>18</v>
      </c>
    </row>
    <row r="48" spans="1:15" ht="13" x14ac:dyDescent="0.3">
      <c r="A48" s="33" t="s">
        <v>18</v>
      </c>
      <c r="B48" s="61"/>
      <c r="C48" s="61"/>
      <c r="D48" s="61"/>
      <c r="E48" s="61"/>
      <c r="F48" s="61"/>
      <c r="G48" s="61"/>
      <c r="H48" s="61"/>
      <c r="I48" s="61"/>
      <c r="J48" s="61"/>
      <c r="K48" s="60">
        <f>SUM(K47/K4*1000000)</f>
        <v>0.77569976429808585</v>
      </c>
      <c r="L48" s="60">
        <f>SUM(L47/L4*1000000)</f>
        <v>2.3847431935093364</v>
      </c>
      <c r="M48" s="61"/>
      <c r="N48" s="61"/>
      <c r="O48" s="60">
        <f>SUM(O47/O4*1000000)</f>
        <v>0.73214723041515317</v>
      </c>
    </row>
    <row r="49" spans="1:15" ht="13" x14ac:dyDescent="0.3">
      <c r="A49" s="33" t="s">
        <v>103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58" t="s">
        <v>24</v>
      </c>
      <c r="M49" s="61"/>
      <c r="N49" s="61"/>
      <c r="O49" s="61" t="s">
        <v>24</v>
      </c>
    </row>
    <row r="50" spans="1:15" ht="13" x14ac:dyDescent="0.3">
      <c r="A50" s="33" t="s">
        <v>79</v>
      </c>
      <c r="B50" s="57"/>
      <c r="C50" s="57"/>
      <c r="D50" s="57"/>
      <c r="E50" s="57" t="s">
        <v>24</v>
      </c>
      <c r="F50" s="62" t="s">
        <v>105</v>
      </c>
      <c r="G50" s="61"/>
      <c r="H50" s="62">
        <v>0</v>
      </c>
      <c r="I50" s="62" t="s">
        <v>107</v>
      </c>
      <c r="J50" s="62" t="s">
        <v>105</v>
      </c>
      <c r="K50" s="62" t="s">
        <v>120</v>
      </c>
      <c r="L50" s="62" t="s">
        <v>121</v>
      </c>
      <c r="M50" s="62" t="s">
        <v>122</v>
      </c>
      <c r="N50" s="61"/>
      <c r="O50" s="62" t="s">
        <v>123</v>
      </c>
    </row>
    <row r="51" spans="1:15" ht="13" x14ac:dyDescent="0.3">
      <c r="A51" s="33" t="s">
        <v>22</v>
      </c>
      <c r="B51" s="61"/>
      <c r="C51" s="61"/>
      <c r="D51" s="61"/>
      <c r="E51" s="61"/>
      <c r="F51" s="61"/>
      <c r="G51" s="61"/>
      <c r="H51" s="61"/>
      <c r="I51" s="61"/>
      <c r="J51" s="61"/>
      <c r="K51" s="60"/>
      <c r="L51" s="60"/>
      <c r="M51" s="60"/>
      <c r="N51" s="61"/>
      <c r="O51" s="60"/>
    </row>
    <row r="52" spans="1:15" ht="13" x14ac:dyDescent="0.3">
      <c r="A52" s="33" t="s">
        <v>103</v>
      </c>
      <c r="B52" s="61"/>
      <c r="C52" s="61"/>
      <c r="D52" s="61"/>
      <c r="E52" s="61"/>
      <c r="F52" s="61"/>
      <c r="G52" s="61"/>
      <c r="H52" s="61"/>
      <c r="I52" s="62"/>
      <c r="J52" s="62"/>
      <c r="K52" s="62"/>
      <c r="L52" s="63" t="s">
        <v>24</v>
      </c>
      <c r="M52" s="61"/>
      <c r="N52" s="61"/>
      <c r="O52" s="62"/>
    </row>
    <row r="53" spans="1:15" ht="13" x14ac:dyDescent="0.3">
      <c r="A53" s="17" t="s">
        <v>37</v>
      </c>
      <c r="B53" s="57"/>
      <c r="C53" s="57"/>
      <c r="D53" s="57"/>
      <c r="E53" s="57"/>
      <c r="F53" s="59"/>
      <c r="G53" s="57"/>
      <c r="H53" s="59">
        <v>1</v>
      </c>
      <c r="I53" s="57"/>
      <c r="J53" s="57"/>
      <c r="K53" s="59">
        <f>SUM(F53:J53)</f>
        <v>1</v>
      </c>
      <c r="L53" s="57"/>
      <c r="M53" s="57"/>
      <c r="N53" s="57"/>
      <c r="O53" s="59">
        <f>SUM(E53,K53,L53,M53,N53)</f>
        <v>1</v>
      </c>
    </row>
    <row r="54" spans="1:15" ht="13" x14ac:dyDescent="0.3">
      <c r="A54" s="33" t="s">
        <v>22</v>
      </c>
      <c r="B54" s="60"/>
      <c r="C54" s="60"/>
      <c r="D54" s="60"/>
      <c r="E54" s="60"/>
      <c r="F54" s="60"/>
      <c r="G54" s="60"/>
      <c r="H54" s="60"/>
      <c r="I54" s="60"/>
      <c r="J54" s="60"/>
      <c r="K54" s="60">
        <f>SUM(K53/K4*1000000)</f>
        <v>0.1108142520425837</v>
      </c>
      <c r="L54" s="60"/>
      <c r="M54" s="60"/>
      <c r="N54" s="60"/>
      <c r="O54" s="60">
        <f>SUM(O53/O4*1000000)</f>
        <v>4.0674846134175172E-2</v>
      </c>
    </row>
    <row r="55" spans="1:15" ht="13" x14ac:dyDescent="0.3">
      <c r="A55" s="34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</row>
    <row r="56" spans="1:15" ht="13" x14ac:dyDescent="0.3">
      <c r="A56" s="34" t="s">
        <v>124</v>
      </c>
    </row>
    <row r="57" spans="1:15" ht="13" x14ac:dyDescent="0.3">
      <c r="A57" s="34" t="s">
        <v>125</v>
      </c>
    </row>
    <row r="58" spans="1:15" ht="13" x14ac:dyDescent="0.3">
      <c r="A58" s="34" t="s">
        <v>126</v>
      </c>
    </row>
    <row r="59" spans="1:15" s="34" customFormat="1" ht="13" x14ac:dyDescent="0.3">
      <c r="A59" s="34" t="s">
        <v>127</v>
      </c>
    </row>
    <row r="60" spans="1:15" ht="13" x14ac:dyDescent="0.3">
      <c r="A60" s="34" t="s">
        <v>128</v>
      </c>
    </row>
    <row r="61" spans="1:15" ht="13" x14ac:dyDescent="0.3">
      <c r="A61" s="34" t="s">
        <v>129</v>
      </c>
    </row>
    <row r="62" spans="1:15" ht="13" x14ac:dyDescent="0.3">
      <c r="A62" s="34" t="s">
        <v>130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58"/>
  <sheetViews>
    <sheetView workbookViewId="0">
      <pane xSplit="1" ySplit="3" topLeftCell="E16" activePane="bottomRight" state="frozen"/>
      <selection pane="topRight" activeCell="E1" sqref="E1"/>
      <selection pane="bottomLeft" activeCell="A16" sqref="A16"/>
      <selection pane="bottomRight" activeCell="P44" activeCellId="1" sqref="A5:IV5 P44"/>
    </sheetView>
  </sheetViews>
  <sheetFormatPr defaultRowHeight="12.5" x14ac:dyDescent="0.25"/>
  <cols>
    <col min="1" max="1" width="18" customWidth="1"/>
  </cols>
  <sheetData>
    <row r="1" spans="1:17" ht="13" x14ac:dyDescent="0.3">
      <c r="A1" s="33" t="s">
        <v>131</v>
      </c>
      <c r="B1" s="33"/>
      <c r="C1" s="33"/>
      <c r="D1" s="33" t="s">
        <v>24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13" x14ac:dyDescent="0.3">
      <c r="A2" s="34" t="s">
        <v>132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13" x14ac:dyDescent="0.3">
      <c r="A3" s="33"/>
      <c r="B3" s="17" t="s">
        <v>52</v>
      </c>
      <c r="C3" s="17" t="s">
        <v>2</v>
      </c>
      <c r="D3" s="17" t="s">
        <v>3</v>
      </c>
      <c r="E3" s="17" t="s">
        <v>65</v>
      </c>
      <c r="F3" s="17" t="s">
        <v>4</v>
      </c>
      <c r="G3" s="17" t="s">
        <v>53</v>
      </c>
      <c r="H3" s="17" t="s">
        <v>54</v>
      </c>
      <c r="I3" s="17" t="s">
        <v>6</v>
      </c>
      <c r="J3" s="17" t="s">
        <v>7</v>
      </c>
      <c r="K3" s="17" t="s">
        <v>8</v>
      </c>
      <c r="L3" s="17" t="s">
        <v>9</v>
      </c>
      <c r="M3" s="17" t="s">
        <v>10</v>
      </c>
      <c r="N3" s="17" t="s">
        <v>11</v>
      </c>
      <c r="O3" s="17" t="s">
        <v>55</v>
      </c>
      <c r="P3" s="17" t="s">
        <v>13</v>
      </c>
      <c r="Q3" s="17"/>
    </row>
    <row r="4" spans="1:17" ht="13" x14ac:dyDescent="0.3">
      <c r="A4" s="33" t="s">
        <v>133</v>
      </c>
      <c r="B4" t="s">
        <v>134</v>
      </c>
      <c r="C4" t="s">
        <v>135</v>
      </c>
      <c r="D4" s="64" t="s">
        <v>136</v>
      </c>
      <c r="E4" s="64">
        <v>0.61</v>
      </c>
      <c r="F4" s="57">
        <v>5397640</v>
      </c>
      <c r="G4" t="s">
        <v>137</v>
      </c>
      <c r="I4" t="s">
        <v>138</v>
      </c>
      <c r="J4" t="s">
        <v>139</v>
      </c>
      <c r="K4" t="s">
        <v>139</v>
      </c>
      <c r="L4" s="56">
        <v>9006405</v>
      </c>
      <c r="M4">
        <v>4599202</v>
      </c>
      <c r="N4">
        <v>5219732</v>
      </c>
      <c r="O4">
        <v>293291</v>
      </c>
      <c r="P4" s="56">
        <f>SUM(F4+L4+M4+N4+O4)</f>
        <v>24516270</v>
      </c>
    </row>
    <row r="5" spans="1:17" ht="13" x14ac:dyDescent="0.3">
      <c r="A5" s="33" t="s">
        <v>99</v>
      </c>
      <c r="B5">
        <v>26</v>
      </c>
      <c r="C5">
        <v>11</v>
      </c>
      <c r="D5" s="58">
        <v>29</v>
      </c>
      <c r="E5" s="64"/>
      <c r="F5" s="57"/>
      <c r="L5" s="56"/>
      <c r="M5" t="s">
        <v>24</v>
      </c>
      <c r="O5" t="s">
        <v>24</v>
      </c>
      <c r="P5" s="56"/>
    </row>
    <row r="6" spans="1:17" ht="13" x14ac:dyDescent="0.3">
      <c r="A6" s="33" t="s">
        <v>100</v>
      </c>
      <c r="B6" s="65">
        <v>25</v>
      </c>
      <c r="C6" s="65">
        <v>11</v>
      </c>
      <c r="D6" s="65">
        <v>28</v>
      </c>
      <c r="E6" s="66"/>
      <c r="F6" s="65">
        <f>SUM(B6,C6,D6)</f>
        <v>64</v>
      </c>
      <c r="G6" s="65">
        <v>11</v>
      </c>
      <c r="H6" s="65"/>
      <c r="I6" s="65">
        <v>51</v>
      </c>
      <c r="J6" s="65">
        <v>41</v>
      </c>
      <c r="K6" s="65">
        <v>20</v>
      </c>
      <c r="L6" s="65">
        <f>SUM(G6,I6,J6,K6)</f>
        <v>123</v>
      </c>
      <c r="M6" s="65">
        <v>90</v>
      </c>
      <c r="N6" s="65">
        <v>109</v>
      </c>
      <c r="O6" s="65">
        <v>5</v>
      </c>
      <c r="P6" s="65">
        <f>SUM(F6,L6,M6,N6,O6)</f>
        <v>391</v>
      </c>
      <c r="Q6" s="17"/>
    </row>
    <row r="7" spans="1:17" ht="13" x14ac:dyDescent="0.3">
      <c r="A7" s="33" t="s">
        <v>18</v>
      </c>
      <c r="B7" s="40"/>
      <c r="C7" s="40"/>
      <c r="D7" s="40"/>
      <c r="E7" s="40"/>
      <c r="F7" s="40">
        <f>SUM(F6/F4*1000000)</f>
        <v>11.85703381477831</v>
      </c>
      <c r="G7" s="40"/>
      <c r="H7" s="40"/>
      <c r="I7" s="40"/>
      <c r="J7" s="40"/>
      <c r="K7" s="40"/>
      <c r="L7" s="40">
        <f>SUM(L6/L4*1000000)</f>
        <v>13.656947472382155</v>
      </c>
      <c r="M7" s="40">
        <f>SUM(M6/M4*1000000)</f>
        <v>19.568612120102575</v>
      </c>
      <c r="N7" s="40">
        <f>SUM(N6/N4*1000000)</f>
        <v>20.882298171630268</v>
      </c>
      <c r="O7" s="40">
        <f>SUM(O6/O4*1000000)</f>
        <v>17.04791486953231</v>
      </c>
      <c r="P7" s="40">
        <f>SUM(P6/P4*1000000)</f>
        <v>15.948592506119404</v>
      </c>
    </row>
    <row r="8" spans="1:17" ht="13" x14ac:dyDescent="0.3">
      <c r="A8" s="33" t="s">
        <v>101</v>
      </c>
      <c r="B8" s="56">
        <v>13</v>
      </c>
      <c r="C8" s="56">
        <v>10</v>
      </c>
      <c r="D8" s="56">
        <v>19</v>
      </c>
      <c r="E8" s="56"/>
      <c r="F8" s="56">
        <f>SUM(B8,C8,D8)</f>
        <v>42</v>
      </c>
      <c r="G8" s="56">
        <v>10</v>
      </c>
      <c r="H8" s="56"/>
      <c r="I8" s="56">
        <v>43</v>
      </c>
      <c r="J8" s="56">
        <v>38</v>
      </c>
      <c r="K8" s="56">
        <v>18</v>
      </c>
      <c r="L8" s="56">
        <f>SUM(G8,I8,J8,K8)</f>
        <v>109</v>
      </c>
      <c r="M8" s="56">
        <v>81</v>
      </c>
      <c r="N8" s="56">
        <v>61</v>
      </c>
      <c r="O8" s="56">
        <v>4</v>
      </c>
      <c r="P8" s="56">
        <f>SUM(F8,L8,M8,N8,O8)</f>
        <v>297</v>
      </c>
    </row>
    <row r="9" spans="1:17" ht="13" x14ac:dyDescent="0.3">
      <c r="A9" s="33" t="s">
        <v>102</v>
      </c>
      <c r="B9" s="40" t="s">
        <v>24</v>
      </c>
      <c r="C9" s="40" t="s">
        <v>24</v>
      </c>
      <c r="D9" s="40" t="s">
        <v>24</v>
      </c>
      <c r="E9" s="40"/>
      <c r="F9" s="40">
        <f>SUM(F8/F6*100)</f>
        <v>65.625</v>
      </c>
      <c r="G9" s="40" t="s">
        <v>24</v>
      </c>
      <c r="H9" s="40"/>
      <c r="I9" s="40" t="s">
        <v>24</v>
      </c>
      <c r="J9" s="40" t="s">
        <v>24</v>
      </c>
      <c r="K9" s="40" t="s">
        <v>24</v>
      </c>
      <c r="L9" s="40">
        <f>SUM(L8/L6*100)</f>
        <v>88.617886178861795</v>
      </c>
      <c r="M9" s="40">
        <f>SUM(M8/M6*100)</f>
        <v>90</v>
      </c>
      <c r="N9" s="40">
        <f>SUM(N8/N6*100)</f>
        <v>55.963302752293572</v>
      </c>
      <c r="O9" s="40"/>
      <c r="P9" s="40">
        <f>SUM(P8/P6*100)</f>
        <v>75.959079283887462</v>
      </c>
    </row>
    <row r="10" spans="1:17" ht="13" x14ac:dyDescent="0.3">
      <c r="A10" s="33" t="s">
        <v>103</v>
      </c>
      <c r="B10" s="67" t="s">
        <v>106</v>
      </c>
      <c r="C10" s="67" t="s">
        <v>106</v>
      </c>
      <c r="D10" s="67" t="s">
        <v>105</v>
      </c>
      <c r="E10" s="67"/>
      <c r="F10" s="67" t="s">
        <v>107</v>
      </c>
      <c r="G10" s="67" t="s">
        <v>105</v>
      </c>
      <c r="H10" s="67"/>
      <c r="I10" s="67" t="s">
        <v>106</v>
      </c>
      <c r="J10" s="67" t="s">
        <v>105</v>
      </c>
      <c r="K10" s="67" t="s">
        <v>107</v>
      </c>
      <c r="L10" s="67" t="s">
        <v>108</v>
      </c>
      <c r="M10" s="67" t="s">
        <v>80</v>
      </c>
      <c r="N10" s="67" t="s">
        <v>106</v>
      </c>
      <c r="O10" s="67" t="s">
        <v>105</v>
      </c>
      <c r="P10" s="67" t="s">
        <v>140</v>
      </c>
    </row>
    <row r="11" spans="1:17" ht="13" x14ac:dyDescent="0.3">
      <c r="A11" s="33" t="s">
        <v>104</v>
      </c>
      <c r="B11" s="65">
        <v>45</v>
      </c>
      <c r="C11" s="65">
        <v>29</v>
      </c>
      <c r="D11" s="65">
        <v>38</v>
      </c>
      <c r="E11" s="65">
        <v>23</v>
      </c>
      <c r="F11" s="65">
        <f>SUM(B11:E11)</f>
        <v>135</v>
      </c>
      <c r="G11" s="65">
        <v>27</v>
      </c>
      <c r="H11" s="65"/>
      <c r="I11" s="65">
        <v>92</v>
      </c>
      <c r="J11" s="65">
        <v>60</v>
      </c>
      <c r="K11" s="65">
        <v>51</v>
      </c>
      <c r="L11" s="65">
        <f>SUM(G11:K11)</f>
        <v>230</v>
      </c>
      <c r="M11" s="65">
        <v>170</v>
      </c>
      <c r="N11" s="65">
        <v>192</v>
      </c>
      <c r="O11" s="65"/>
      <c r="P11" s="65">
        <f>SUM(F11,L11,M11,N11,O11)</f>
        <v>727</v>
      </c>
      <c r="Q11" s="17"/>
    </row>
    <row r="12" spans="1:17" ht="13" x14ac:dyDescent="0.3">
      <c r="A12" s="33" t="s">
        <v>18</v>
      </c>
      <c r="B12" s="40"/>
      <c r="C12" s="40"/>
      <c r="D12" s="40"/>
      <c r="E12" s="40"/>
      <c r="F12" s="40">
        <f>SUM(F11/F4*1000000)</f>
        <v>25.010930703048</v>
      </c>
      <c r="G12" s="40"/>
      <c r="H12" s="40"/>
      <c r="I12" s="40"/>
      <c r="J12" s="40"/>
      <c r="K12" s="40"/>
      <c r="L12" s="40">
        <f>SUM(L11/L4*1000000)</f>
        <v>25.537381452421915</v>
      </c>
      <c r="M12" s="40">
        <f>SUM(M11/M4*1000000)</f>
        <v>36.962934004638193</v>
      </c>
      <c r="N12" s="40">
        <f>SUM(N11/N4*1000000)</f>
        <v>36.783497696816617</v>
      </c>
      <c r="O12" s="40"/>
      <c r="P12" s="40">
        <f>SUM(P11/P4*1000000)</f>
        <v>29.653776859204111</v>
      </c>
    </row>
    <row r="13" spans="1:17" ht="13" x14ac:dyDescent="0.3">
      <c r="A13" s="33" t="s">
        <v>103</v>
      </c>
      <c r="B13" s="67" t="s">
        <v>105</v>
      </c>
      <c r="C13" s="67" t="s">
        <v>80</v>
      </c>
      <c r="D13" s="67" t="s">
        <v>107</v>
      </c>
      <c r="E13" s="67"/>
      <c r="F13" s="67" t="s">
        <v>119</v>
      </c>
      <c r="G13" s="67" t="s">
        <v>106</v>
      </c>
      <c r="H13" s="67"/>
      <c r="I13" s="67" t="s">
        <v>106</v>
      </c>
      <c r="J13" s="67" t="s">
        <v>105</v>
      </c>
      <c r="K13" s="67" t="s">
        <v>105</v>
      </c>
      <c r="L13" s="67" t="s">
        <v>107</v>
      </c>
      <c r="M13" s="67" t="s">
        <v>107</v>
      </c>
      <c r="N13" s="67" t="s">
        <v>141</v>
      </c>
      <c r="O13" s="67"/>
      <c r="P13" s="67" t="s">
        <v>142</v>
      </c>
    </row>
    <row r="14" spans="1:17" ht="13" x14ac:dyDescent="0.3">
      <c r="A14" s="33" t="s">
        <v>109</v>
      </c>
      <c r="B14" s="65">
        <v>19</v>
      </c>
      <c r="C14" s="65">
        <v>8</v>
      </c>
      <c r="D14" s="65">
        <v>17</v>
      </c>
      <c r="E14" s="65">
        <v>8</v>
      </c>
      <c r="F14" s="65">
        <f>SUM(B14:E14)</f>
        <v>52</v>
      </c>
      <c r="G14" s="65">
        <v>23</v>
      </c>
      <c r="H14" s="65"/>
      <c r="I14" s="65">
        <v>56</v>
      </c>
      <c r="J14" s="65">
        <v>32</v>
      </c>
      <c r="K14" s="65">
        <v>31</v>
      </c>
      <c r="L14" s="65">
        <f>SUM(G14:K14)</f>
        <v>142</v>
      </c>
      <c r="M14" s="65">
        <v>95</v>
      </c>
      <c r="N14" s="65">
        <v>5</v>
      </c>
      <c r="O14" s="65">
        <v>3</v>
      </c>
      <c r="P14" s="65">
        <f>SUM(F14,L14,M14,N14,O14)</f>
        <v>297</v>
      </c>
      <c r="Q14" s="17"/>
    </row>
    <row r="15" spans="1:17" ht="13" x14ac:dyDescent="0.3">
      <c r="A15" s="33" t="s">
        <v>18</v>
      </c>
      <c r="B15" s="40"/>
      <c r="C15" s="40"/>
      <c r="D15" s="40"/>
      <c r="E15" s="40"/>
      <c r="F15" s="40">
        <f>SUM(F14/F4*1000000)</f>
        <v>9.6338399745073762</v>
      </c>
      <c r="G15" s="40"/>
      <c r="H15" s="40"/>
      <c r="I15" s="40"/>
      <c r="J15" s="40"/>
      <c r="K15" s="40"/>
      <c r="L15" s="40">
        <f>SUM(L14/L4*1000000)</f>
        <v>15.766557244538749</v>
      </c>
      <c r="M15" s="40">
        <f>SUM(M14/M4*1000000)</f>
        <v>20.65575723788605</v>
      </c>
      <c r="N15" s="40">
        <f>SUM(N14/N4*1000000)</f>
        <v>0.95790358585459945</v>
      </c>
      <c r="O15" s="40">
        <f>SUM(O14/O4*1000000)</f>
        <v>10.228748921719385</v>
      </c>
      <c r="P15" s="40">
        <f>SUM(P14/P4*1000000)</f>
        <v>12.114404026387374</v>
      </c>
    </row>
    <row r="16" spans="1:17" ht="13" x14ac:dyDescent="0.3">
      <c r="A16" s="33" t="s">
        <v>103</v>
      </c>
      <c r="B16" s="67" t="s">
        <v>105</v>
      </c>
      <c r="C16" s="67" t="s">
        <v>106</v>
      </c>
      <c r="D16" s="67" t="s">
        <v>106</v>
      </c>
      <c r="E16" s="67"/>
      <c r="F16" s="67" t="s">
        <v>107</v>
      </c>
      <c r="G16" s="67" t="s">
        <v>106</v>
      </c>
      <c r="H16" s="67"/>
      <c r="I16" s="67" t="s">
        <v>106</v>
      </c>
      <c r="J16" s="67"/>
      <c r="K16" s="67" t="s">
        <v>143</v>
      </c>
      <c r="L16" s="67" t="s">
        <v>140</v>
      </c>
      <c r="M16" s="67" t="s">
        <v>141</v>
      </c>
      <c r="N16" s="67" t="s">
        <v>106</v>
      </c>
      <c r="O16" s="67"/>
      <c r="P16" s="67" t="s">
        <v>144</v>
      </c>
    </row>
    <row r="17" spans="1:17" ht="13" x14ac:dyDescent="0.3">
      <c r="A17" s="33" t="s">
        <v>21</v>
      </c>
      <c r="B17" s="65">
        <f t="shared" ref="B17:G17" si="0">SUM(B11,B14)</f>
        <v>64</v>
      </c>
      <c r="C17" s="65">
        <f t="shared" si="0"/>
        <v>37</v>
      </c>
      <c r="D17" s="65">
        <f t="shared" si="0"/>
        <v>55</v>
      </c>
      <c r="E17" s="65">
        <f t="shared" si="0"/>
        <v>31</v>
      </c>
      <c r="F17" s="65">
        <f t="shared" si="0"/>
        <v>187</v>
      </c>
      <c r="G17" s="65">
        <f t="shared" si="0"/>
        <v>50</v>
      </c>
      <c r="H17" s="56"/>
      <c r="I17" s="65">
        <f t="shared" ref="I17:P17" si="1">SUM(I11,I14)</f>
        <v>148</v>
      </c>
      <c r="J17" s="65">
        <f t="shared" si="1"/>
        <v>92</v>
      </c>
      <c r="K17" s="65">
        <f t="shared" si="1"/>
        <v>82</v>
      </c>
      <c r="L17" s="65">
        <f t="shared" si="1"/>
        <v>372</v>
      </c>
      <c r="M17" s="65">
        <f t="shared" si="1"/>
        <v>265</v>
      </c>
      <c r="N17" s="65">
        <f t="shared" si="1"/>
        <v>197</v>
      </c>
      <c r="O17" s="65">
        <f t="shared" si="1"/>
        <v>3</v>
      </c>
      <c r="P17" s="65">
        <f t="shared" si="1"/>
        <v>1024</v>
      </c>
    </row>
    <row r="18" spans="1:17" ht="13" x14ac:dyDescent="0.3">
      <c r="A18" s="33" t="s">
        <v>22</v>
      </c>
      <c r="B18" s="40"/>
      <c r="C18" s="40"/>
      <c r="D18" s="40"/>
      <c r="E18" s="40"/>
      <c r="F18" s="40">
        <f>SUM(F17/F4*1000000)</f>
        <v>34.644770677555378</v>
      </c>
      <c r="G18" s="40"/>
      <c r="H18" s="40"/>
      <c r="I18" s="40"/>
      <c r="J18" s="40"/>
      <c r="K18" s="40"/>
      <c r="L18" s="40">
        <f>SUM(L17/L4*1000000)</f>
        <v>41.303938696960664</v>
      </c>
      <c r="M18" s="40">
        <f>SUM(M17/M4*1000000)</f>
        <v>57.61869124252425</v>
      </c>
      <c r="N18" s="40">
        <f>SUM(N17/N4*1000000)</f>
        <v>37.74140128267122</v>
      </c>
      <c r="O18" s="40">
        <f>SUM(O17/O4*1000000)</f>
        <v>10.228748921719385</v>
      </c>
      <c r="P18" s="40">
        <f>SUM(P17/P4*1000000)</f>
        <v>41.768180885591491</v>
      </c>
    </row>
    <row r="19" spans="1:17" ht="13" x14ac:dyDescent="0.3">
      <c r="A19" s="33" t="s">
        <v>115</v>
      </c>
      <c r="B19" s="65"/>
      <c r="C19" s="65"/>
      <c r="D19" s="65">
        <v>41</v>
      </c>
      <c r="E19" s="65"/>
      <c r="F19" s="65">
        <f>SUM(D19)</f>
        <v>41</v>
      </c>
      <c r="G19" s="65"/>
      <c r="H19" s="65"/>
      <c r="I19" s="65">
        <v>60</v>
      </c>
      <c r="J19" s="65">
        <v>11</v>
      </c>
      <c r="K19" s="65">
        <v>47</v>
      </c>
      <c r="L19" s="65">
        <f>SUM(I19:K19)</f>
        <v>118</v>
      </c>
      <c r="M19" s="65">
        <v>45</v>
      </c>
      <c r="N19" s="65">
        <v>50</v>
      </c>
      <c r="O19" s="65"/>
      <c r="P19" s="65">
        <f>SUM(F19,L19,M19,N19,O19)</f>
        <v>254</v>
      </c>
      <c r="Q19" s="17"/>
    </row>
    <row r="20" spans="1:17" ht="13" x14ac:dyDescent="0.3">
      <c r="A20" s="33" t="s">
        <v>18</v>
      </c>
      <c r="B20" s="40"/>
      <c r="C20" s="40"/>
      <c r="D20" s="40"/>
      <c r="E20" s="40"/>
      <c r="F20" s="40">
        <f>SUM(F19/F4*1000000)</f>
        <v>7.5959122875923555</v>
      </c>
      <c r="G20" s="40"/>
      <c r="H20" s="40"/>
      <c r="I20" s="40"/>
      <c r="J20" s="40"/>
      <c r="K20" s="40"/>
      <c r="L20" s="40">
        <f>SUM(L19/L4*1000000)</f>
        <v>13.101787006025157</v>
      </c>
      <c r="M20" s="40"/>
      <c r="N20" s="40">
        <f>SUM(N19/N4*1000000)</f>
        <v>9.5790358585459927</v>
      </c>
      <c r="O20" s="40"/>
      <c r="P20" s="40">
        <f>SUM(P19/P4*1000000)</f>
        <v>10.360466743105702</v>
      </c>
    </row>
    <row r="21" spans="1:17" ht="13" x14ac:dyDescent="0.3">
      <c r="A21" s="33" t="s">
        <v>103</v>
      </c>
      <c r="B21" s="67"/>
      <c r="C21" s="67"/>
      <c r="D21" s="67" t="s">
        <v>143</v>
      </c>
      <c r="E21" s="67" t="s">
        <v>143</v>
      </c>
      <c r="F21" s="67" t="s">
        <v>24</v>
      </c>
      <c r="G21" s="67"/>
      <c r="H21" s="67"/>
      <c r="I21" s="67" t="s">
        <v>107</v>
      </c>
      <c r="J21" s="67" t="s">
        <v>105</v>
      </c>
      <c r="K21" s="67" t="s">
        <v>81</v>
      </c>
      <c r="L21" s="67" t="s">
        <v>80</v>
      </c>
      <c r="M21" s="67" t="s">
        <v>110</v>
      </c>
      <c r="N21" s="67" t="s">
        <v>81</v>
      </c>
      <c r="O21" s="67"/>
      <c r="P21" s="67" t="s">
        <v>114</v>
      </c>
    </row>
    <row r="22" spans="1:17" ht="13" x14ac:dyDescent="0.3">
      <c r="A22" s="33" t="s">
        <v>117</v>
      </c>
      <c r="B22" s="67"/>
      <c r="C22" s="67"/>
      <c r="D22" s="67"/>
      <c r="E22" s="67"/>
      <c r="F22" s="67"/>
      <c r="G22" s="67"/>
      <c r="H22" s="67"/>
      <c r="I22" s="67" t="s">
        <v>143</v>
      </c>
      <c r="J22" s="67"/>
      <c r="K22" s="67"/>
      <c r="L22" s="67"/>
      <c r="M22" s="67" t="s">
        <v>106</v>
      </c>
      <c r="N22" s="67" t="s">
        <v>105</v>
      </c>
      <c r="O22" s="67"/>
      <c r="P22" s="67"/>
    </row>
    <row r="23" spans="1:17" ht="13" x14ac:dyDescent="0.3">
      <c r="A23" s="33" t="s">
        <v>22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1:17" ht="13" x14ac:dyDescent="0.3">
      <c r="A24" s="33" t="s">
        <v>103</v>
      </c>
      <c r="B24" s="67"/>
      <c r="C24" s="67"/>
      <c r="D24" s="67"/>
      <c r="E24" s="67"/>
      <c r="F24" s="67"/>
      <c r="G24" s="67"/>
      <c r="H24" s="67"/>
      <c r="I24" s="67" t="s">
        <v>24</v>
      </c>
      <c r="J24" s="67"/>
      <c r="K24" s="67"/>
      <c r="L24" s="67"/>
      <c r="M24" s="67"/>
      <c r="N24" s="67"/>
      <c r="O24" s="67"/>
      <c r="P24" s="67"/>
    </row>
    <row r="25" spans="1:17" ht="13" x14ac:dyDescent="0.3">
      <c r="A25" s="33" t="s">
        <v>118</v>
      </c>
      <c r="B25" s="65"/>
      <c r="C25" s="65"/>
      <c r="D25" s="65">
        <v>1</v>
      </c>
      <c r="E25" s="65"/>
      <c r="F25" s="65">
        <f>SUM(D25)</f>
        <v>1</v>
      </c>
      <c r="G25" s="65"/>
      <c r="H25" s="65"/>
      <c r="I25" s="65">
        <v>7</v>
      </c>
      <c r="J25" s="65"/>
      <c r="K25" s="65">
        <v>2</v>
      </c>
      <c r="L25" s="65">
        <f>SUM(I25:K25)</f>
        <v>9</v>
      </c>
      <c r="M25" s="65"/>
      <c r="N25" s="65"/>
      <c r="O25" s="65"/>
      <c r="P25" s="65">
        <f>SUM(F25,L25,M25,N25,O25)</f>
        <v>10</v>
      </c>
      <c r="Q25" s="17"/>
    </row>
    <row r="26" spans="1:17" ht="13" x14ac:dyDescent="0.3">
      <c r="A26" s="33" t="s">
        <v>22</v>
      </c>
      <c r="B26" s="67"/>
      <c r="C26" s="67"/>
      <c r="D26" s="67"/>
      <c r="E26" s="67"/>
      <c r="F26" s="40">
        <f>SUM(F25/F4*1000000)</f>
        <v>0.1852661533559111</v>
      </c>
      <c r="G26" s="67"/>
      <c r="H26" s="67"/>
      <c r="I26" s="67"/>
      <c r="J26" s="67"/>
      <c r="K26" s="67"/>
      <c r="L26" s="40">
        <f>SUM(L25/L4*1000000)</f>
        <v>0.99928883944259672</v>
      </c>
      <c r="M26" s="67"/>
      <c r="N26" s="67"/>
      <c r="O26" s="67"/>
      <c r="P26" s="40">
        <f>SUM(P25/P4*1000000)</f>
        <v>0.40789239146085432</v>
      </c>
    </row>
    <row r="27" spans="1:17" ht="13" x14ac:dyDescent="0.3">
      <c r="A27" s="33" t="s">
        <v>103</v>
      </c>
      <c r="B27" s="67"/>
      <c r="C27" s="67"/>
      <c r="D27" s="67" t="s">
        <v>106</v>
      </c>
      <c r="E27" s="67"/>
      <c r="F27" s="67" t="s">
        <v>106</v>
      </c>
      <c r="G27" s="67"/>
      <c r="H27" s="67"/>
      <c r="I27" s="67" t="s">
        <v>110</v>
      </c>
      <c r="J27" s="67"/>
      <c r="K27" s="67" t="s">
        <v>107</v>
      </c>
      <c r="L27" s="67" t="s">
        <v>141</v>
      </c>
      <c r="M27" s="67"/>
      <c r="N27" s="67"/>
      <c r="O27" s="67"/>
      <c r="P27" s="67" t="s">
        <v>119</v>
      </c>
    </row>
    <row r="28" spans="1:17" ht="13" x14ac:dyDescent="0.3">
      <c r="A28" s="33" t="s">
        <v>26</v>
      </c>
      <c r="B28" s="56"/>
      <c r="C28" s="56"/>
      <c r="D28" s="56"/>
      <c r="E28" s="56"/>
      <c r="F28" s="65" t="s">
        <v>24</v>
      </c>
      <c r="G28" s="56"/>
      <c r="H28" s="56"/>
      <c r="I28" s="65">
        <v>3</v>
      </c>
      <c r="J28" s="56"/>
      <c r="K28" s="65">
        <v>3</v>
      </c>
      <c r="L28" s="65">
        <f>SUM(I28:K28)</f>
        <v>6</v>
      </c>
      <c r="M28" s="65"/>
      <c r="N28" s="56"/>
      <c r="O28" s="56"/>
      <c r="P28" s="65">
        <f>SUM(F28,L28,M28,N28,O28)</f>
        <v>6</v>
      </c>
    </row>
    <row r="29" spans="1:17" ht="13" x14ac:dyDescent="0.3">
      <c r="A29" s="33" t="s">
        <v>103</v>
      </c>
      <c r="B29" s="67"/>
      <c r="C29" s="67"/>
      <c r="D29" s="67"/>
      <c r="E29" s="67"/>
      <c r="F29" s="67"/>
      <c r="G29" s="67"/>
      <c r="H29" s="67"/>
      <c r="I29" s="67"/>
      <c r="J29" s="67"/>
      <c r="K29" s="66"/>
      <c r="L29" s="66"/>
      <c r="M29" s="67"/>
      <c r="N29" s="67"/>
      <c r="O29" s="67"/>
      <c r="P29" s="66"/>
    </row>
    <row r="30" spans="1:17" ht="13" x14ac:dyDescent="0.3">
      <c r="A30" s="33" t="s">
        <v>27</v>
      </c>
      <c r="B30" s="56"/>
      <c r="C30" s="56"/>
      <c r="D30" s="65" t="s">
        <v>24</v>
      </c>
      <c r="E30" s="56"/>
      <c r="F30" s="65">
        <v>42</v>
      </c>
      <c r="G30" s="56"/>
      <c r="H30" s="56"/>
      <c r="I30" s="65">
        <v>70</v>
      </c>
      <c r="J30" s="65">
        <v>11</v>
      </c>
      <c r="K30" s="65">
        <v>52</v>
      </c>
      <c r="L30" s="65">
        <v>133</v>
      </c>
      <c r="M30" s="65">
        <v>45</v>
      </c>
      <c r="N30" s="65">
        <v>50</v>
      </c>
      <c r="O30" s="65"/>
      <c r="P30" s="65">
        <f>SUM(P19,P25,P28)</f>
        <v>270</v>
      </c>
    </row>
    <row r="31" spans="1:17" ht="13" x14ac:dyDescent="0.3">
      <c r="A31" s="33" t="s">
        <v>22</v>
      </c>
      <c r="B31" s="40"/>
      <c r="C31" s="40"/>
      <c r="D31" s="40"/>
      <c r="E31" s="40"/>
      <c r="F31" s="40">
        <f>SUM(F30/F4*1000000)</f>
        <v>7.7811784409482669</v>
      </c>
      <c r="G31" s="40"/>
      <c r="H31" s="40"/>
      <c r="I31" s="40"/>
      <c r="J31" s="40"/>
      <c r="K31" s="40"/>
      <c r="L31" s="40">
        <f>SUM(L30/L4*1000000)</f>
        <v>14.76726840509615</v>
      </c>
      <c r="M31" s="40">
        <f>SUM(M30/M4*1000000)</f>
        <v>9.7843060600512874</v>
      </c>
      <c r="N31" s="40">
        <f>SUM(N30/N4*1000000)</f>
        <v>9.5790358585459927</v>
      </c>
      <c r="O31" s="40"/>
      <c r="P31" s="40">
        <f>SUM(P30/P4*1000000)</f>
        <v>11.013094569443068</v>
      </c>
    </row>
    <row r="32" spans="1:17" ht="13" x14ac:dyDescent="0.3">
      <c r="A32" s="33" t="s">
        <v>28</v>
      </c>
      <c r="B32" s="65">
        <v>12</v>
      </c>
      <c r="C32" s="65"/>
      <c r="D32" s="65">
        <v>11</v>
      </c>
      <c r="E32" s="65"/>
      <c r="F32" s="65">
        <f>SUM(B32,D32)</f>
        <v>23</v>
      </c>
      <c r="G32" s="65"/>
      <c r="H32" s="65">
        <v>8</v>
      </c>
      <c r="I32" s="65">
        <v>17</v>
      </c>
      <c r="J32" s="65"/>
      <c r="K32" s="65">
        <v>6</v>
      </c>
      <c r="L32" s="65">
        <f>SUM(H32,I32,K32)</f>
        <v>31</v>
      </c>
      <c r="M32" s="65">
        <v>34</v>
      </c>
      <c r="N32" s="65">
        <v>19</v>
      </c>
      <c r="O32" s="65"/>
      <c r="P32" s="65">
        <f>SUM(F32,L32,M32,N32,O32)</f>
        <v>107</v>
      </c>
      <c r="Q32" s="17"/>
    </row>
    <row r="33" spans="1:17" ht="13" x14ac:dyDescent="0.3">
      <c r="A33" s="33" t="s">
        <v>18</v>
      </c>
      <c r="B33" s="40"/>
      <c r="C33" s="40"/>
      <c r="D33" s="40"/>
      <c r="E33" s="40"/>
      <c r="F33" s="40">
        <f>SUM(F32/F4*1000000)</f>
        <v>4.2611215271859555</v>
      </c>
      <c r="G33" s="40"/>
      <c r="H33" s="40"/>
      <c r="I33" s="40"/>
      <c r="J33" s="40"/>
      <c r="K33" s="40"/>
      <c r="L33" s="40">
        <f>SUM(L32/L4*1000000)</f>
        <v>3.4419948914133887</v>
      </c>
      <c r="M33" s="40"/>
      <c r="N33" s="40">
        <f>SUM(N32/N4*1000000)</f>
        <v>3.6400336262474777</v>
      </c>
      <c r="O33" s="40"/>
      <c r="P33" s="40">
        <f>SUM(P32/P4*1000000)</f>
        <v>4.3644485886311415</v>
      </c>
    </row>
    <row r="34" spans="1:17" ht="13" x14ac:dyDescent="0.3">
      <c r="A34" s="33" t="s">
        <v>103</v>
      </c>
      <c r="B34" s="67" t="s">
        <v>105</v>
      </c>
      <c r="C34" s="67"/>
      <c r="D34" s="67" t="s">
        <v>24</v>
      </c>
      <c r="E34" s="67"/>
      <c r="F34" s="67" t="s">
        <v>105</v>
      </c>
      <c r="G34" s="67"/>
      <c r="H34" s="67" t="s">
        <v>106</v>
      </c>
      <c r="I34" s="67" t="s">
        <v>106</v>
      </c>
      <c r="J34" s="67"/>
      <c r="K34" s="67"/>
      <c r="L34" s="67" t="s">
        <v>107</v>
      </c>
      <c r="M34" s="67" t="s">
        <v>106</v>
      </c>
      <c r="N34" s="67" t="s">
        <v>108</v>
      </c>
      <c r="O34" s="67"/>
      <c r="P34" s="67" t="s">
        <v>80</v>
      </c>
    </row>
    <row r="35" spans="1:17" ht="13" x14ac:dyDescent="0.3">
      <c r="A35" s="33" t="s">
        <v>31</v>
      </c>
      <c r="B35" s="65"/>
      <c r="C35" s="65"/>
      <c r="D35" s="65">
        <v>1</v>
      </c>
      <c r="E35" s="65"/>
      <c r="F35" s="65">
        <f>SUM(D35)</f>
        <v>1</v>
      </c>
      <c r="G35" s="65"/>
      <c r="H35" s="65">
        <v>0</v>
      </c>
      <c r="I35" s="65">
        <v>0</v>
      </c>
      <c r="J35" s="65"/>
      <c r="K35" s="65"/>
      <c r="L35" s="65">
        <f>SUM(H35:K35)</f>
        <v>0</v>
      </c>
      <c r="M35" s="65">
        <v>0</v>
      </c>
      <c r="N35" s="65">
        <v>2</v>
      </c>
      <c r="O35" s="65"/>
      <c r="P35" s="65">
        <f>SUM(F35,L35,M35,N35,O35)</f>
        <v>3</v>
      </c>
      <c r="Q35" s="17"/>
    </row>
    <row r="36" spans="1:17" ht="13" x14ac:dyDescent="0.3">
      <c r="A36" s="33" t="s">
        <v>18</v>
      </c>
      <c r="B36" s="40"/>
      <c r="C36" s="40"/>
      <c r="D36" s="40"/>
      <c r="E36" s="40"/>
      <c r="F36" s="40">
        <f>SUM(F35/F4*1000000)</f>
        <v>0.1852661533559111</v>
      </c>
      <c r="G36" s="40"/>
      <c r="H36" s="40"/>
      <c r="I36" s="40"/>
      <c r="J36" s="40"/>
      <c r="K36" s="40"/>
      <c r="L36" s="40">
        <f>SUM(L35/L4*1000000)</f>
        <v>0</v>
      </c>
      <c r="M36" s="40"/>
      <c r="N36" s="40">
        <f>SUM(N35/N4*1000000)</f>
        <v>0.3831614343418398</v>
      </c>
      <c r="O36" s="40"/>
      <c r="P36" s="40">
        <f>SUM(P35/P4*1000000)</f>
        <v>0.12236771743825631</v>
      </c>
    </row>
    <row r="37" spans="1:17" ht="13" x14ac:dyDescent="0.3">
      <c r="A37" s="33" t="s">
        <v>103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 t="s">
        <v>105</v>
      </c>
    </row>
    <row r="38" spans="1:17" ht="13" x14ac:dyDescent="0.3">
      <c r="A38" s="33" t="s">
        <v>32</v>
      </c>
      <c r="B38" s="65"/>
      <c r="C38" s="65"/>
      <c r="D38" s="65">
        <v>5</v>
      </c>
      <c r="E38" s="65"/>
      <c r="F38" s="65">
        <f>SUM(D38)</f>
        <v>5</v>
      </c>
      <c r="G38" s="65"/>
      <c r="H38" s="65">
        <v>3</v>
      </c>
      <c r="I38" s="65">
        <v>4</v>
      </c>
      <c r="J38" s="65"/>
      <c r="K38" s="65"/>
      <c r="L38" s="65">
        <f>SUM(H38:K38)</f>
        <v>7</v>
      </c>
      <c r="M38" s="65">
        <v>11</v>
      </c>
      <c r="N38" s="65">
        <v>5</v>
      </c>
      <c r="O38" s="65"/>
      <c r="P38" s="65">
        <f>SUM(F38,L38,M38,N38,O38)</f>
        <v>28</v>
      </c>
      <c r="Q38" s="17"/>
    </row>
    <row r="39" spans="1:17" ht="13" x14ac:dyDescent="0.3">
      <c r="A39" s="33" t="s">
        <v>18</v>
      </c>
      <c r="B39" s="67"/>
      <c r="C39" s="67"/>
      <c r="D39" s="67"/>
      <c r="E39" s="67"/>
      <c r="F39" s="40">
        <f>SUM(F38/F4*1000000)</f>
        <v>0.9263307667795555</v>
      </c>
      <c r="G39" s="67"/>
      <c r="H39" s="67"/>
      <c r="I39" s="67"/>
      <c r="J39" s="67"/>
      <c r="K39" s="67"/>
      <c r="L39" s="40">
        <f>SUM(L38/L4*1000000)</f>
        <v>0.77722465289979736</v>
      </c>
      <c r="M39" s="40" t="s">
        <v>24</v>
      </c>
      <c r="N39" s="40">
        <f>SUM(N38/N4*1000000)</f>
        <v>0.95790358585459945</v>
      </c>
      <c r="O39" s="67"/>
      <c r="P39" s="40">
        <f>SUM(P38/P4*1000000)</f>
        <v>1.1420986960903921</v>
      </c>
    </row>
    <row r="40" spans="1:17" ht="13" x14ac:dyDescent="0.3">
      <c r="A40" s="33" t="s">
        <v>103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 t="s">
        <v>24</v>
      </c>
      <c r="N40" s="67" t="s">
        <v>24</v>
      </c>
      <c r="O40" s="67"/>
      <c r="P40" s="67" t="s">
        <v>105</v>
      </c>
    </row>
    <row r="41" spans="1:17" ht="13" x14ac:dyDescent="0.3">
      <c r="A41" s="33" t="s">
        <v>33</v>
      </c>
      <c r="B41" s="65"/>
      <c r="C41" s="65"/>
      <c r="D41" s="65">
        <v>22</v>
      </c>
      <c r="E41" s="65"/>
      <c r="F41" s="65">
        <f>SUM(D41)</f>
        <v>22</v>
      </c>
      <c r="G41" s="65"/>
      <c r="H41" s="65">
        <v>5</v>
      </c>
      <c r="I41" s="65">
        <v>14</v>
      </c>
      <c r="J41" s="65"/>
      <c r="K41" s="65"/>
      <c r="L41" s="65">
        <f>SUM(H41:K41)</f>
        <v>19</v>
      </c>
      <c r="M41" s="65">
        <v>0</v>
      </c>
      <c r="N41" s="65">
        <v>3</v>
      </c>
      <c r="O41" s="65"/>
      <c r="P41" s="65">
        <f>SUM(F41,L41,M41,N41,O41)</f>
        <v>44</v>
      </c>
      <c r="Q41" s="17"/>
    </row>
    <row r="42" spans="1:17" ht="13" x14ac:dyDescent="0.3">
      <c r="A42" s="33" t="s">
        <v>18</v>
      </c>
      <c r="B42" s="40"/>
      <c r="C42" s="40"/>
      <c r="D42" s="40"/>
      <c r="E42" s="40"/>
      <c r="F42" s="40">
        <f>SUM(F41/F4*1000000)</f>
        <v>4.075855373830044</v>
      </c>
      <c r="G42" s="40"/>
      <c r="H42" s="40"/>
      <c r="I42" s="40"/>
      <c r="J42" s="40"/>
      <c r="K42" s="40"/>
      <c r="L42" s="40">
        <f>SUM(L41/L4*1000000)</f>
        <v>2.1096097721565932</v>
      </c>
      <c r="M42" s="40"/>
      <c r="N42" s="40">
        <f>SUM(N41/N4*1000000)</f>
        <v>0.57474215151275965</v>
      </c>
      <c r="O42" s="40"/>
      <c r="P42" s="40">
        <f>SUM(P41/P4*1000000)</f>
        <v>1.7947265224277593</v>
      </c>
    </row>
    <row r="43" spans="1:17" ht="13" x14ac:dyDescent="0.3">
      <c r="A43" s="33" t="s">
        <v>103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 t="s">
        <v>105</v>
      </c>
    </row>
    <row r="44" spans="1:17" ht="13" x14ac:dyDescent="0.3">
      <c r="A44" s="33" t="s">
        <v>34</v>
      </c>
      <c r="B44" s="56"/>
      <c r="C44" s="56"/>
      <c r="D44" s="65">
        <f>SUM(D35,D38,D41)</f>
        <v>28</v>
      </c>
      <c r="E44" s="65"/>
      <c r="F44" s="65">
        <f>SUM(F35,F38,F41)</f>
        <v>28</v>
      </c>
      <c r="G44" s="65"/>
      <c r="H44" s="65">
        <f>SUM(H35,H38,H41)</f>
        <v>8</v>
      </c>
      <c r="I44" s="65">
        <f>SUM(I35,I38,I41)</f>
        <v>18</v>
      </c>
      <c r="J44" s="56"/>
      <c r="K44" s="56"/>
      <c r="L44" s="65">
        <f>SUM(L35,L38,L41)</f>
        <v>26</v>
      </c>
      <c r="M44" s="65">
        <v>11</v>
      </c>
      <c r="N44" s="65">
        <f>SUM(N35,N38,N41)</f>
        <v>10</v>
      </c>
      <c r="O44" s="65"/>
      <c r="P44" s="65">
        <f>SUM(P35,P38,P41)</f>
        <v>75</v>
      </c>
    </row>
    <row r="45" spans="1:17" ht="13" x14ac:dyDescent="0.3">
      <c r="A45" s="33" t="s">
        <v>22</v>
      </c>
      <c r="B45" s="40"/>
      <c r="C45" s="40"/>
      <c r="D45" s="40"/>
      <c r="E45" s="40"/>
      <c r="F45" s="40">
        <f>SUM(F44/F4*1000000)</f>
        <v>5.187452293965511</v>
      </c>
      <c r="G45" s="40"/>
      <c r="H45" s="40"/>
      <c r="I45" s="40"/>
      <c r="J45" s="40"/>
      <c r="K45" s="40"/>
      <c r="L45" s="40">
        <f>SUM(L44/L4*1000000)</f>
        <v>2.8868344250563904</v>
      </c>
      <c r="M45" s="40"/>
      <c r="N45" s="40">
        <f>SUM(N44/N4*1000000)</f>
        <v>1.9158071717091989</v>
      </c>
      <c r="O45" s="40"/>
      <c r="P45" s="40">
        <f>SUM(P44/P4*1000000)</f>
        <v>3.0591929359564074</v>
      </c>
    </row>
    <row r="46" spans="1:17" ht="13" x14ac:dyDescent="0.3">
      <c r="A46" s="33" t="s">
        <v>35</v>
      </c>
      <c r="B46" s="65"/>
      <c r="C46" s="65"/>
      <c r="D46" s="65"/>
      <c r="E46" s="65"/>
      <c r="F46" s="65"/>
      <c r="G46" s="65"/>
      <c r="H46" s="65"/>
      <c r="I46" s="65">
        <v>3</v>
      </c>
      <c r="J46" s="65">
        <v>2</v>
      </c>
      <c r="K46" s="65">
        <v>3</v>
      </c>
      <c r="L46" s="65">
        <f>SUM(G46:K46)</f>
        <v>8</v>
      </c>
      <c r="M46" s="59">
        <v>10</v>
      </c>
      <c r="N46" s="65"/>
      <c r="O46" s="65"/>
      <c r="P46" s="65">
        <f>SUM(F46,L46,M46,N46,O46)</f>
        <v>18</v>
      </c>
      <c r="Q46" s="17"/>
    </row>
    <row r="47" spans="1:17" ht="13" x14ac:dyDescent="0.3">
      <c r="A47" s="33" t="s">
        <v>18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40">
        <f>SUM(L46/L4*1000000)</f>
        <v>0.8882567461711971</v>
      </c>
      <c r="M47" s="40"/>
      <c r="N47" s="67"/>
      <c r="O47" s="67"/>
      <c r="P47" s="40">
        <f>SUM(P46/P4*1000000)</f>
        <v>0.73420630462953784</v>
      </c>
    </row>
    <row r="48" spans="1:17" ht="13" x14ac:dyDescent="0.3">
      <c r="A48" s="33" t="s">
        <v>103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4" t="s">
        <v>24</v>
      </c>
      <c r="N48" s="67"/>
      <c r="O48" s="67"/>
      <c r="P48" s="67" t="s">
        <v>105</v>
      </c>
    </row>
    <row r="49" spans="1:17" ht="13" x14ac:dyDescent="0.3">
      <c r="A49" s="33" t="s">
        <v>145</v>
      </c>
      <c r="B49" s="56"/>
      <c r="C49" s="56"/>
      <c r="D49" s="56"/>
      <c r="E49" s="56"/>
      <c r="F49" s="56" t="s">
        <v>24</v>
      </c>
      <c r="G49" s="65" t="s">
        <v>146</v>
      </c>
      <c r="H49" s="56"/>
      <c r="I49" s="65" t="s">
        <v>147</v>
      </c>
      <c r="J49" s="65">
        <v>4</v>
      </c>
      <c r="K49" s="65">
        <v>3</v>
      </c>
      <c r="L49" s="65">
        <v>10</v>
      </c>
      <c r="M49" s="68" t="s">
        <v>148</v>
      </c>
      <c r="N49" s="56"/>
      <c r="O49" s="56"/>
      <c r="P49" s="65">
        <v>19</v>
      </c>
    </row>
    <row r="50" spans="1:17" ht="13" x14ac:dyDescent="0.3">
      <c r="A50" s="33" t="s">
        <v>22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40">
        <f>SUM(L49/L4*1000000)</f>
        <v>1.1103209327139965</v>
      </c>
      <c r="M50" s="40"/>
      <c r="N50" s="67"/>
      <c r="O50" s="67"/>
      <c r="P50" s="40">
        <f>SUM(P49/P4*1000000)</f>
        <v>0.7749955437756233</v>
      </c>
    </row>
    <row r="51" spans="1:17" ht="13" x14ac:dyDescent="0.3">
      <c r="A51" s="33" t="s">
        <v>103</v>
      </c>
      <c r="B51" s="67"/>
      <c r="C51" s="67"/>
      <c r="D51" s="67"/>
      <c r="E51" s="67"/>
      <c r="F51" s="67"/>
      <c r="G51" s="67"/>
      <c r="H51" s="67"/>
      <c r="I51" s="67"/>
      <c r="J51" s="66"/>
      <c r="K51" s="66"/>
      <c r="L51" s="66"/>
      <c r="M51" s="36" t="s">
        <v>24</v>
      </c>
      <c r="N51" s="67"/>
      <c r="O51" s="67"/>
      <c r="P51" s="66"/>
    </row>
    <row r="52" spans="1:17" ht="13" x14ac:dyDescent="0.3">
      <c r="A52" s="17" t="s">
        <v>37</v>
      </c>
      <c r="B52" s="56"/>
      <c r="C52" s="56"/>
      <c r="D52" s="56"/>
      <c r="E52" s="56"/>
      <c r="F52" s="56"/>
      <c r="G52" s="65"/>
      <c r="H52" s="56"/>
      <c r="I52" s="65">
        <v>2</v>
      </c>
      <c r="J52" s="56"/>
      <c r="K52" s="56"/>
      <c r="L52" s="65">
        <f>SUM(G52:K52)</f>
        <v>2</v>
      </c>
      <c r="M52" s="69"/>
      <c r="N52" s="56"/>
      <c r="O52" s="56"/>
      <c r="P52" s="65">
        <f>SUM(F52,L52,M52,N52,O52)</f>
        <v>2</v>
      </c>
    </row>
    <row r="53" spans="1:17" ht="13" x14ac:dyDescent="0.3">
      <c r="A53" s="33" t="s">
        <v>22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>
        <f>SUM(L52/L4*1000000)</f>
        <v>0.22206418654279927</v>
      </c>
      <c r="M53" s="40"/>
      <c r="N53" s="40"/>
      <c r="O53" s="40"/>
      <c r="P53" s="40">
        <f>SUM(P52/P4*1000000)</f>
        <v>8.1578478292170881E-2</v>
      </c>
    </row>
    <row r="54" spans="1:17" ht="13" x14ac:dyDescent="0.3">
      <c r="A54" s="34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1:17" ht="13" x14ac:dyDescent="0.3">
      <c r="A55" s="34" t="s">
        <v>149</v>
      </c>
    </row>
    <row r="56" spans="1:17" ht="13" x14ac:dyDescent="0.3">
      <c r="A56" s="34" t="s">
        <v>150</v>
      </c>
    </row>
    <row r="57" spans="1:17" ht="13" x14ac:dyDescent="0.3">
      <c r="A57" s="34" t="s">
        <v>151</v>
      </c>
    </row>
    <row r="58" spans="1:17" ht="13" x14ac:dyDescent="0.3">
      <c r="A58" s="34" t="s">
        <v>152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1DEB6-5233-4D0F-A32B-DB914495AC23}">
  <dimension ref="A2:IV62"/>
  <sheetViews>
    <sheetView topLeftCell="A28" workbookViewId="0">
      <selection activeCell="A47" sqref="A47"/>
    </sheetView>
  </sheetViews>
  <sheetFormatPr defaultColWidth="9" defaultRowHeight="12.5" x14ac:dyDescent="0.25"/>
  <cols>
    <col min="1" max="1" width="29" style="81" customWidth="1"/>
    <col min="2" max="3" width="6.81640625" style="81" customWidth="1"/>
    <col min="4" max="4" width="8.54296875" style="81" customWidth="1"/>
    <col min="5" max="5" width="8.453125" style="81" customWidth="1"/>
    <col min="6" max="6" width="7.81640625" style="81" customWidth="1"/>
    <col min="7" max="7" width="9.08984375" style="81" bestFit="1" customWidth="1"/>
    <col min="8" max="8" width="7.81640625" style="81" customWidth="1"/>
    <col min="9" max="9" width="7.1796875" style="81" customWidth="1"/>
    <col min="10" max="10" width="9.26953125" style="81" customWidth="1"/>
    <col min="11" max="14" width="7.81640625" style="81" customWidth="1"/>
    <col min="15" max="15" width="15.81640625" style="81" customWidth="1"/>
    <col min="16" max="16" width="9.26953125" style="81" customWidth="1"/>
    <col min="17" max="256" width="9" style="81"/>
    <col min="257" max="257" width="29" style="81" customWidth="1"/>
    <col min="258" max="259" width="6.81640625" style="81" customWidth="1"/>
    <col min="260" max="260" width="8.54296875" style="81" customWidth="1"/>
    <col min="261" max="261" width="8.453125" style="81" customWidth="1"/>
    <col min="262" max="262" width="7.81640625" style="81" customWidth="1"/>
    <col min="263" max="263" width="9.08984375" style="81" bestFit="1" customWidth="1"/>
    <col min="264" max="264" width="7.81640625" style="81" customWidth="1"/>
    <col min="265" max="265" width="7.1796875" style="81" customWidth="1"/>
    <col min="266" max="266" width="9.26953125" style="81" customWidth="1"/>
    <col min="267" max="270" width="7.81640625" style="81" customWidth="1"/>
    <col min="271" max="271" width="15.81640625" style="81" customWidth="1"/>
    <col min="272" max="272" width="9.26953125" style="81" customWidth="1"/>
    <col min="273" max="512" width="9" style="81"/>
    <col min="513" max="513" width="29" style="81" customWidth="1"/>
    <col min="514" max="515" width="6.81640625" style="81" customWidth="1"/>
    <col min="516" max="516" width="8.54296875" style="81" customWidth="1"/>
    <col min="517" max="517" width="8.453125" style="81" customWidth="1"/>
    <col min="518" max="518" width="7.81640625" style="81" customWidth="1"/>
    <col min="519" max="519" width="9.08984375" style="81" bestFit="1" customWidth="1"/>
    <col min="520" max="520" width="7.81640625" style="81" customWidth="1"/>
    <col min="521" max="521" width="7.1796875" style="81" customWidth="1"/>
    <col min="522" max="522" width="9.26953125" style="81" customWidth="1"/>
    <col min="523" max="526" width="7.81640625" style="81" customWidth="1"/>
    <col min="527" max="527" width="15.81640625" style="81" customWidth="1"/>
    <col min="528" max="528" width="9.26953125" style="81" customWidth="1"/>
    <col min="529" max="768" width="9" style="81"/>
    <col min="769" max="769" width="29" style="81" customWidth="1"/>
    <col min="770" max="771" width="6.81640625" style="81" customWidth="1"/>
    <col min="772" max="772" width="8.54296875" style="81" customWidth="1"/>
    <col min="773" max="773" width="8.453125" style="81" customWidth="1"/>
    <col min="774" max="774" width="7.81640625" style="81" customWidth="1"/>
    <col min="775" max="775" width="9.08984375" style="81" bestFit="1" customWidth="1"/>
    <col min="776" max="776" width="7.81640625" style="81" customWidth="1"/>
    <col min="777" max="777" width="7.1796875" style="81" customWidth="1"/>
    <col min="778" max="778" width="9.26953125" style="81" customWidth="1"/>
    <col min="779" max="782" width="7.81640625" style="81" customWidth="1"/>
    <col min="783" max="783" width="15.81640625" style="81" customWidth="1"/>
    <col min="784" max="784" width="9.26953125" style="81" customWidth="1"/>
    <col min="785" max="1024" width="9" style="81"/>
    <col min="1025" max="1025" width="29" style="81" customWidth="1"/>
    <col min="1026" max="1027" width="6.81640625" style="81" customWidth="1"/>
    <col min="1028" max="1028" width="8.54296875" style="81" customWidth="1"/>
    <col min="1029" max="1029" width="8.453125" style="81" customWidth="1"/>
    <col min="1030" max="1030" width="7.81640625" style="81" customWidth="1"/>
    <col min="1031" max="1031" width="9.08984375" style="81" bestFit="1" customWidth="1"/>
    <col min="1032" max="1032" width="7.81640625" style="81" customWidth="1"/>
    <col min="1033" max="1033" width="7.1796875" style="81" customWidth="1"/>
    <col min="1034" max="1034" width="9.26953125" style="81" customWidth="1"/>
    <col min="1035" max="1038" width="7.81640625" style="81" customWidth="1"/>
    <col min="1039" max="1039" width="15.81640625" style="81" customWidth="1"/>
    <col min="1040" max="1040" width="9.26953125" style="81" customWidth="1"/>
    <col min="1041" max="1280" width="9" style="81"/>
    <col min="1281" max="1281" width="29" style="81" customWidth="1"/>
    <col min="1282" max="1283" width="6.81640625" style="81" customWidth="1"/>
    <col min="1284" max="1284" width="8.54296875" style="81" customWidth="1"/>
    <col min="1285" max="1285" width="8.453125" style="81" customWidth="1"/>
    <col min="1286" max="1286" width="7.81640625" style="81" customWidth="1"/>
    <col min="1287" max="1287" width="9.08984375" style="81" bestFit="1" customWidth="1"/>
    <col min="1288" max="1288" width="7.81640625" style="81" customWidth="1"/>
    <col min="1289" max="1289" width="7.1796875" style="81" customWidth="1"/>
    <col min="1290" max="1290" width="9.26953125" style="81" customWidth="1"/>
    <col min="1291" max="1294" width="7.81640625" style="81" customWidth="1"/>
    <col min="1295" max="1295" width="15.81640625" style="81" customWidth="1"/>
    <col min="1296" max="1296" width="9.26953125" style="81" customWidth="1"/>
    <col min="1297" max="1536" width="9" style="81"/>
    <col min="1537" max="1537" width="29" style="81" customWidth="1"/>
    <col min="1538" max="1539" width="6.81640625" style="81" customWidth="1"/>
    <col min="1540" max="1540" width="8.54296875" style="81" customWidth="1"/>
    <col min="1541" max="1541" width="8.453125" style="81" customWidth="1"/>
    <col min="1542" max="1542" width="7.81640625" style="81" customWidth="1"/>
    <col min="1543" max="1543" width="9.08984375" style="81" bestFit="1" customWidth="1"/>
    <col min="1544" max="1544" width="7.81640625" style="81" customWidth="1"/>
    <col min="1545" max="1545" width="7.1796875" style="81" customWidth="1"/>
    <col min="1546" max="1546" width="9.26953125" style="81" customWidth="1"/>
    <col min="1547" max="1550" width="7.81640625" style="81" customWidth="1"/>
    <col min="1551" max="1551" width="15.81640625" style="81" customWidth="1"/>
    <col min="1552" max="1552" width="9.26953125" style="81" customWidth="1"/>
    <col min="1553" max="1792" width="9" style="81"/>
    <col min="1793" max="1793" width="29" style="81" customWidth="1"/>
    <col min="1794" max="1795" width="6.81640625" style="81" customWidth="1"/>
    <col min="1796" max="1796" width="8.54296875" style="81" customWidth="1"/>
    <col min="1797" max="1797" width="8.453125" style="81" customWidth="1"/>
    <col min="1798" max="1798" width="7.81640625" style="81" customWidth="1"/>
    <col min="1799" max="1799" width="9.08984375" style="81" bestFit="1" customWidth="1"/>
    <col min="1800" max="1800" width="7.81640625" style="81" customWidth="1"/>
    <col min="1801" max="1801" width="7.1796875" style="81" customWidth="1"/>
    <col min="1802" max="1802" width="9.26953125" style="81" customWidth="1"/>
    <col min="1803" max="1806" width="7.81640625" style="81" customWidth="1"/>
    <col min="1807" max="1807" width="15.81640625" style="81" customWidth="1"/>
    <col min="1808" max="1808" width="9.26953125" style="81" customWidth="1"/>
    <col min="1809" max="2048" width="9" style="81"/>
    <col min="2049" max="2049" width="29" style="81" customWidth="1"/>
    <col min="2050" max="2051" width="6.81640625" style="81" customWidth="1"/>
    <col min="2052" max="2052" width="8.54296875" style="81" customWidth="1"/>
    <col min="2053" max="2053" width="8.453125" style="81" customWidth="1"/>
    <col min="2054" max="2054" width="7.81640625" style="81" customWidth="1"/>
    <col min="2055" max="2055" width="9.08984375" style="81" bestFit="1" customWidth="1"/>
    <col min="2056" max="2056" width="7.81640625" style="81" customWidth="1"/>
    <col min="2057" max="2057" width="7.1796875" style="81" customWidth="1"/>
    <col min="2058" max="2058" width="9.26953125" style="81" customWidth="1"/>
    <col min="2059" max="2062" width="7.81640625" style="81" customWidth="1"/>
    <col min="2063" max="2063" width="15.81640625" style="81" customWidth="1"/>
    <col min="2064" max="2064" width="9.26953125" style="81" customWidth="1"/>
    <col min="2065" max="2304" width="9" style="81"/>
    <col min="2305" max="2305" width="29" style="81" customWidth="1"/>
    <col min="2306" max="2307" width="6.81640625" style="81" customWidth="1"/>
    <col min="2308" max="2308" width="8.54296875" style="81" customWidth="1"/>
    <col min="2309" max="2309" width="8.453125" style="81" customWidth="1"/>
    <col min="2310" max="2310" width="7.81640625" style="81" customWidth="1"/>
    <col min="2311" max="2311" width="9.08984375" style="81" bestFit="1" customWidth="1"/>
    <col min="2312" max="2312" width="7.81640625" style="81" customWidth="1"/>
    <col min="2313" max="2313" width="7.1796875" style="81" customWidth="1"/>
    <col min="2314" max="2314" width="9.26953125" style="81" customWidth="1"/>
    <col min="2315" max="2318" width="7.81640625" style="81" customWidth="1"/>
    <col min="2319" max="2319" width="15.81640625" style="81" customWidth="1"/>
    <col min="2320" max="2320" width="9.26953125" style="81" customWidth="1"/>
    <col min="2321" max="2560" width="9" style="81"/>
    <col min="2561" max="2561" width="29" style="81" customWidth="1"/>
    <col min="2562" max="2563" width="6.81640625" style="81" customWidth="1"/>
    <col min="2564" max="2564" width="8.54296875" style="81" customWidth="1"/>
    <col min="2565" max="2565" width="8.453125" style="81" customWidth="1"/>
    <col min="2566" max="2566" width="7.81640625" style="81" customWidth="1"/>
    <col min="2567" max="2567" width="9.08984375" style="81" bestFit="1" customWidth="1"/>
    <col min="2568" max="2568" width="7.81640625" style="81" customWidth="1"/>
    <col min="2569" max="2569" width="7.1796875" style="81" customWidth="1"/>
    <col min="2570" max="2570" width="9.26953125" style="81" customWidth="1"/>
    <col min="2571" max="2574" width="7.81640625" style="81" customWidth="1"/>
    <col min="2575" max="2575" width="15.81640625" style="81" customWidth="1"/>
    <col min="2576" max="2576" width="9.26953125" style="81" customWidth="1"/>
    <col min="2577" max="2816" width="9" style="81"/>
    <col min="2817" max="2817" width="29" style="81" customWidth="1"/>
    <col min="2818" max="2819" width="6.81640625" style="81" customWidth="1"/>
    <col min="2820" max="2820" width="8.54296875" style="81" customWidth="1"/>
    <col min="2821" max="2821" width="8.453125" style="81" customWidth="1"/>
    <col min="2822" max="2822" width="7.81640625" style="81" customWidth="1"/>
    <col min="2823" max="2823" width="9.08984375" style="81" bestFit="1" customWidth="1"/>
    <col min="2824" max="2824" width="7.81640625" style="81" customWidth="1"/>
    <col min="2825" max="2825" width="7.1796875" style="81" customWidth="1"/>
    <col min="2826" max="2826" width="9.26953125" style="81" customWidth="1"/>
    <col min="2827" max="2830" width="7.81640625" style="81" customWidth="1"/>
    <col min="2831" max="2831" width="15.81640625" style="81" customWidth="1"/>
    <col min="2832" max="2832" width="9.26953125" style="81" customWidth="1"/>
    <col min="2833" max="3072" width="9" style="81"/>
    <col min="3073" max="3073" width="29" style="81" customWidth="1"/>
    <col min="3074" max="3075" width="6.81640625" style="81" customWidth="1"/>
    <col min="3076" max="3076" width="8.54296875" style="81" customWidth="1"/>
    <col min="3077" max="3077" width="8.453125" style="81" customWidth="1"/>
    <col min="3078" max="3078" width="7.81640625" style="81" customWidth="1"/>
    <col min="3079" max="3079" width="9.08984375" style="81" bestFit="1" customWidth="1"/>
    <col min="3080" max="3080" width="7.81640625" style="81" customWidth="1"/>
    <col min="3081" max="3081" width="7.1796875" style="81" customWidth="1"/>
    <col min="3082" max="3082" width="9.26953125" style="81" customWidth="1"/>
    <col min="3083" max="3086" width="7.81640625" style="81" customWidth="1"/>
    <col min="3087" max="3087" width="15.81640625" style="81" customWidth="1"/>
    <col min="3088" max="3088" width="9.26953125" style="81" customWidth="1"/>
    <col min="3089" max="3328" width="9" style="81"/>
    <col min="3329" max="3329" width="29" style="81" customWidth="1"/>
    <col min="3330" max="3331" width="6.81640625" style="81" customWidth="1"/>
    <col min="3332" max="3332" width="8.54296875" style="81" customWidth="1"/>
    <col min="3333" max="3333" width="8.453125" style="81" customWidth="1"/>
    <col min="3334" max="3334" width="7.81640625" style="81" customWidth="1"/>
    <col min="3335" max="3335" width="9.08984375" style="81" bestFit="1" customWidth="1"/>
    <col min="3336" max="3336" width="7.81640625" style="81" customWidth="1"/>
    <col min="3337" max="3337" width="7.1796875" style="81" customWidth="1"/>
    <col min="3338" max="3338" width="9.26953125" style="81" customWidth="1"/>
    <col min="3339" max="3342" width="7.81640625" style="81" customWidth="1"/>
    <col min="3343" max="3343" width="15.81640625" style="81" customWidth="1"/>
    <col min="3344" max="3344" width="9.26953125" style="81" customWidth="1"/>
    <col min="3345" max="3584" width="9" style="81"/>
    <col min="3585" max="3585" width="29" style="81" customWidth="1"/>
    <col min="3586" max="3587" width="6.81640625" style="81" customWidth="1"/>
    <col min="3588" max="3588" width="8.54296875" style="81" customWidth="1"/>
    <col min="3589" max="3589" width="8.453125" style="81" customWidth="1"/>
    <col min="3590" max="3590" width="7.81640625" style="81" customWidth="1"/>
    <col min="3591" max="3591" width="9.08984375" style="81" bestFit="1" customWidth="1"/>
    <col min="3592" max="3592" width="7.81640625" style="81" customWidth="1"/>
    <col min="3593" max="3593" width="7.1796875" style="81" customWidth="1"/>
    <col min="3594" max="3594" width="9.26953125" style="81" customWidth="1"/>
    <col min="3595" max="3598" width="7.81640625" style="81" customWidth="1"/>
    <col min="3599" max="3599" width="15.81640625" style="81" customWidth="1"/>
    <col min="3600" max="3600" width="9.26953125" style="81" customWidth="1"/>
    <col min="3601" max="3840" width="9" style="81"/>
    <col min="3841" max="3841" width="29" style="81" customWidth="1"/>
    <col min="3842" max="3843" width="6.81640625" style="81" customWidth="1"/>
    <col min="3844" max="3844" width="8.54296875" style="81" customWidth="1"/>
    <col min="3845" max="3845" width="8.453125" style="81" customWidth="1"/>
    <col min="3846" max="3846" width="7.81640625" style="81" customWidth="1"/>
    <col min="3847" max="3847" width="9.08984375" style="81" bestFit="1" customWidth="1"/>
    <col min="3848" max="3848" width="7.81640625" style="81" customWidth="1"/>
    <col min="3849" max="3849" width="7.1796875" style="81" customWidth="1"/>
    <col min="3850" max="3850" width="9.26953125" style="81" customWidth="1"/>
    <col min="3851" max="3854" width="7.81640625" style="81" customWidth="1"/>
    <col min="3855" max="3855" width="15.81640625" style="81" customWidth="1"/>
    <col min="3856" max="3856" width="9.26953125" style="81" customWidth="1"/>
    <col min="3857" max="4096" width="9" style="81"/>
    <col min="4097" max="4097" width="29" style="81" customWidth="1"/>
    <col min="4098" max="4099" width="6.81640625" style="81" customWidth="1"/>
    <col min="4100" max="4100" width="8.54296875" style="81" customWidth="1"/>
    <col min="4101" max="4101" width="8.453125" style="81" customWidth="1"/>
    <col min="4102" max="4102" width="7.81640625" style="81" customWidth="1"/>
    <col min="4103" max="4103" width="9.08984375" style="81" bestFit="1" customWidth="1"/>
    <col min="4104" max="4104" width="7.81640625" style="81" customWidth="1"/>
    <col min="4105" max="4105" width="7.1796875" style="81" customWidth="1"/>
    <col min="4106" max="4106" width="9.26953125" style="81" customWidth="1"/>
    <col min="4107" max="4110" width="7.81640625" style="81" customWidth="1"/>
    <col min="4111" max="4111" width="15.81640625" style="81" customWidth="1"/>
    <col min="4112" max="4112" width="9.26953125" style="81" customWidth="1"/>
    <col min="4113" max="4352" width="9" style="81"/>
    <col min="4353" max="4353" width="29" style="81" customWidth="1"/>
    <col min="4354" max="4355" width="6.81640625" style="81" customWidth="1"/>
    <col min="4356" max="4356" width="8.54296875" style="81" customWidth="1"/>
    <col min="4357" max="4357" width="8.453125" style="81" customWidth="1"/>
    <col min="4358" max="4358" width="7.81640625" style="81" customWidth="1"/>
    <col min="4359" max="4359" width="9.08984375" style="81" bestFit="1" customWidth="1"/>
    <col min="4360" max="4360" width="7.81640625" style="81" customWidth="1"/>
    <col min="4361" max="4361" width="7.1796875" style="81" customWidth="1"/>
    <col min="4362" max="4362" width="9.26953125" style="81" customWidth="1"/>
    <col min="4363" max="4366" width="7.81640625" style="81" customWidth="1"/>
    <col min="4367" max="4367" width="15.81640625" style="81" customWidth="1"/>
    <col min="4368" max="4368" width="9.26953125" style="81" customWidth="1"/>
    <col min="4369" max="4608" width="9" style="81"/>
    <col min="4609" max="4609" width="29" style="81" customWidth="1"/>
    <col min="4610" max="4611" width="6.81640625" style="81" customWidth="1"/>
    <col min="4612" max="4612" width="8.54296875" style="81" customWidth="1"/>
    <col min="4613" max="4613" width="8.453125" style="81" customWidth="1"/>
    <col min="4614" max="4614" width="7.81640625" style="81" customWidth="1"/>
    <col min="4615" max="4615" width="9.08984375" style="81" bestFit="1" customWidth="1"/>
    <col min="4616" max="4616" width="7.81640625" style="81" customWidth="1"/>
    <col min="4617" max="4617" width="7.1796875" style="81" customWidth="1"/>
    <col min="4618" max="4618" width="9.26953125" style="81" customWidth="1"/>
    <col min="4619" max="4622" width="7.81640625" style="81" customWidth="1"/>
    <col min="4623" max="4623" width="15.81640625" style="81" customWidth="1"/>
    <col min="4624" max="4624" width="9.26953125" style="81" customWidth="1"/>
    <col min="4625" max="4864" width="9" style="81"/>
    <col min="4865" max="4865" width="29" style="81" customWidth="1"/>
    <col min="4866" max="4867" width="6.81640625" style="81" customWidth="1"/>
    <col min="4868" max="4868" width="8.54296875" style="81" customWidth="1"/>
    <col min="4869" max="4869" width="8.453125" style="81" customWidth="1"/>
    <col min="4870" max="4870" width="7.81640625" style="81" customWidth="1"/>
    <col min="4871" max="4871" width="9.08984375" style="81" bestFit="1" customWidth="1"/>
    <col min="4872" max="4872" width="7.81640625" style="81" customWidth="1"/>
    <col min="4873" max="4873" width="7.1796875" style="81" customWidth="1"/>
    <col min="4874" max="4874" width="9.26953125" style="81" customWidth="1"/>
    <col min="4875" max="4878" width="7.81640625" style="81" customWidth="1"/>
    <col min="4879" max="4879" width="15.81640625" style="81" customWidth="1"/>
    <col min="4880" max="4880" width="9.26953125" style="81" customWidth="1"/>
    <col min="4881" max="5120" width="9" style="81"/>
    <col min="5121" max="5121" width="29" style="81" customWidth="1"/>
    <col min="5122" max="5123" width="6.81640625" style="81" customWidth="1"/>
    <col min="5124" max="5124" width="8.54296875" style="81" customWidth="1"/>
    <col min="5125" max="5125" width="8.453125" style="81" customWidth="1"/>
    <col min="5126" max="5126" width="7.81640625" style="81" customWidth="1"/>
    <col min="5127" max="5127" width="9.08984375" style="81" bestFit="1" customWidth="1"/>
    <col min="5128" max="5128" width="7.81640625" style="81" customWidth="1"/>
    <col min="5129" max="5129" width="7.1796875" style="81" customWidth="1"/>
    <col min="5130" max="5130" width="9.26953125" style="81" customWidth="1"/>
    <col min="5131" max="5134" width="7.81640625" style="81" customWidth="1"/>
    <col min="5135" max="5135" width="15.81640625" style="81" customWidth="1"/>
    <col min="5136" max="5136" width="9.26953125" style="81" customWidth="1"/>
    <col min="5137" max="5376" width="9" style="81"/>
    <col min="5377" max="5377" width="29" style="81" customWidth="1"/>
    <col min="5378" max="5379" width="6.81640625" style="81" customWidth="1"/>
    <col min="5380" max="5380" width="8.54296875" style="81" customWidth="1"/>
    <col min="5381" max="5381" width="8.453125" style="81" customWidth="1"/>
    <col min="5382" max="5382" width="7.81640625" style="81" customWidth="1"/>
    <col min="5383" max="5383" width="9.08984375" style="81" bestFit="1" customWidth="1"/>
    <col min="5384" max="5384" width="7.81640625" style="81" customWidth="1"/>
    <col min="5385" max="5385" width="7.1796875" style="81" customWidth="1"/>
    <col min="5386" max="5386" width="9.26953125" style="81" customWidth="1"/>
    <col min="5387" max="5390" width="7.81640625" style="81" customWidth="1"/>
    <col min="5391" max="5391" width="15.81640625" style="81" customWidth="1"/>
    <col min="5392" max="5392" width="9.26953125" style="81" customWidth="1"/>
    <col min="5393" max="5632" width="9" style="81"/>
    <col min="5633" max="5633" width="29" style="81" customWidth="1"/>
    <col min="5634" max="5635" width="6.81640625" style="81" customWidth="1"/>
    <col min="5636" max="5636" width="8.54296875" style="81" customWidth="1"/>
    <col min="5637" max="5637" width="8.453125" style="81" customWidth="1"/>
    <col min="5638" max="5638" width="7.81640625" style="81" customWidth="1"/>
    <col min="5639" max="5639" width="9.08984375" style="81" bestFit="1" customWidth="1"/>
    <col min="5640" max="5640" width="7.81640625" style="81" customWidth="1"/>
    <col min="5641" max="5641" width="7.1796875" style="81" customWidth="1"/>
    <col min="5642" max="5642" width="9.26953125" style="81" customWidth="1"/>
    <col min="5643" max="5646" width="7.81640625" style="81" customWidth="1"/>
    <col min="5647" max="5647" width="15.81640625" style="81" customWidth="1"/>
    <col min="5648" max="5648" width="9.26953125" style="81" customWidth="1"/>
    <col min="5649" max="5888" width="9" style="81"/>
    <col min="5889" max="5889" width="29" style="81" customWidth="1"/>
    <col min="5890" max="5891" width="6.81640625" style="81" customWidth="1"/>
    <col min="5892" max="5892" width="8.54296875" style="81" customWidth="1"/>
    <col min="5893" max="5893" width="8.453125" style="81" customWidth="1"/>
    <col min="5894" max="5894" width="7.81640625" style="81" customWidth="1"/>
    <col min="5895" max="5895" width="9.08984375" style="81" bestFit="1" customWidth="1"/>
    <col min="5896" max="5896" width="7.81640625" style="81" customWidth="1"/>
    <col min="5897" max="5897" width="7.1796875" style="81" customWidth="1"/>
    <col min="5898" max="5898" width="9.26953125" style="81" customWidth="1"/>
    <col min="5899" max="5902" width="7.81640625" style="81" customWidth="1"/>
    <col min="5903" max="5903" width="15.81640625" style="81" customWidth="1"/>
    <col min="5904" max="5904" width="9.26953125" style="81" customWidth="1"/>
    <col min="5905" max="6144" width="9" style="81"/>
    <col min="6145" max="6145" width="29" style="81" customWidth="1"/>
    <col min="6146" max="6147" width="6.81640625" style="81" customWidth="1"/>
    <col min="6148" max="6148" width="8.54296875" style="81" customWidth="1"/>
    <col min="6149" max="6149" width="8.453125" style="81" customWidth="1"/>
    <col min="6150" max="6150" width="7.81640625" style="81" customWidth="1"/>
    <col min="6151" max="6151" width="9.08984375" style="81" bestFit="1" customWidth="1"/>
    <col min="6152" max="6152" width="7.81640625" style="81" customWidth="1"/>
    <col min="6153" max="6153" width="7.1796875" style="81" customWidth="1"/>
    <col min="6154" max="6154" width="9.26953125" style="81" customWidth="1"/>
    <col min="6155" max="6158" width="7.81640625" style="81" customWidth="1"/>
    <col min="6159" max="6159" width="15.81640625" style="81" customWidth="1"/>
    <col min="6160" max="6160" width="9.26953125" style="81" customWidth="1"/>
    <col min="6161" max="6400" width="9" style="81"/>
    <col min="6401" max="6401" width="29" style="81" customWidth="1"/>
    <col min="6402" max="6403" width="6.81640625" style="81" customWidth="1"/>
    <col min="6404" max="6404" width="8.54296875" style="81" customWidth="1"/>
    <col min="6405" max="6405" width="8.453125" style="81" customWidth="1"/>
    <col min="6406" max="6406" width="7.81640625" style="81" customWidth="1"/>
    <col min="6407" max="6407" width="9.08984375" style="81" bestFit="1" customWidth="1"/>
    <col min="6408" max="6408" width="7.81640625" style="81" customWidth="1"/>
    <col min="6409" max="6409" width="7.1796875" style="81" customWidth="1"/>
    <col min="6410" max="6410" width="9.26953125" style="81" customWidth="1"/>
    <col min="6411" max="6414" width="7.81640625" style="81" customWidth="1"/>
    <col min="6415" max="6415" width="15.81640625" style="81" customWidth="1"/>
    <col min="6416" max="6416" width="9.26953125" style="81" customWidth="1"/>
    <col min="6417" max="6656" width="9" style="81"/>
    <col min="6657" max="6657" width="29" style="81" customWidth="1"/>
    <col min="6658" max="6659" width="6.81640625" style="81" customWidth="1"/>
    <col min="6660" max="6660" width="8.54296875" style="81" customWidth="1"/>
    <col min="6661" max="6661" width="8.453125" style="81" customWidth="1"/>
    <col min="6662" max="6662" width="7.81640625" style="81" customWidth="1"/>
    <col min="6663" max="6663" width="9.08984375" style="81" bestFit="1" customWidth="1"/>
    <col min="6664" max="6664" width="7.81640625" style="81" customWidth="1"/>
    <col min="6665" max="6665" width="7.1796875" style="81" customWidth="1"/>
    <col min="6666" max="6666" width="9.26953125" style="81" customWidth="1"/>
    <col min="6667" max="6670" width="7.81640625" style="81" customWidth="1"/>
    <col min="6671" max="6671" width="15.81640625" style="81" customWidth="1"/>
    <col min="6672" max="6672" width="9.26953125" style="81" customWidth="1"/>
    <col min="6673" max="6912" width="9" style="81"/>
    <col min="6913" max="6913" width="29" style="81" customWidth="1"/>
    <col min="6914" max="6915" width="6.81640625" style="81" customWidth="1"/>
    <col min="6916" max="6916" width="8.54296875" style="81" customWidth="1"/>
    <col min="6917" max="6917" width="8.453125" style="81" customWidth="1"/>
    <col min="6918" max="6918" width="7.81640625" style="81" customWidth="1"/>
    <col min="6919" max="6919" width="9.08984375" style="81" bestFit="1" customWidth="1"/>
    <col min="6920" max="6920" width="7.81640625" style="81" customWidth="1"/>
    <col min="6921" max="6921" width="7.1796875" style="81" customWidth="1"/>
    <col min="6922" max="6922" width="9.26953125" style="81" customWidth="1"/>
    <col min="6923" max="6926" width="7.81640625" style="81" customWidth="1"/>
    <col min="6927" max="6927" width="15.81640625" style="81" customWidth="1"/>
    <col min="6928" max="6928" width="9.26953125" style="81" customWidth="1"/>
    <col min="6929" max="7168" width="9" style="81"/>
    <col min="7169" max="7169" width="29" style="81" customWidth="1"/>
    <col min="7170" max="7171" width="6.81640625" style="81" customWidth="1"/>
    <col min="7172" max="7172" width="8.54296875" style="81" customWidth="1"/>
    <col min="7173" max="7173" width="8.453125" style="81" customWidth="1"/>
    <col min="7174" max="7174" width="7.81640625" style="81" customWidth="1"/>
    <col min="7175" max="7175" width="9.08984375" style="81" bestFit="1" customWidth="1"/>
    <col min="7176" max="7176" width="7.81640625" style="81" customWidth="1"/>
    <col min="7177" max="7177" width="7.1796875" style="81" customWidth="1"/>
    <col min="7178" max="7178" width="9.26953125" style="81" customWidth="1"/>
    <col min="7179" max="7182" width="7.81640625" style="81" customWidth="1"/>
    <col min="7183" max="7183" width="15.81640625" style="81" customWidth="1"/>
    <col min="7184" max="7184" width="9.26953125" style="81" customWidth="1"/>
    <col min="7185" max="7424" width="9" style="81"/>
    <col min="7425" max="7425" width="29" style="81" customWidth="1"/>
    <col min="7426" max="7427" width="6.81640625" style="81" customWidth="1"/>
    <col min="7428" max="7428" width="8.54296875" style="81" customWidth="1"/>
    <col min="7429" max="7429" width="8.453125" style="81" customWidth="1"/>
    <col min="7430" max="7430" width="7.81640625" style="81" customWidth="1"/>
    <col min="7431" max="7431" width="9.08984375" style="81" bestFit="1" customWidth="1"/>
    <col min="7432" max="7432" width="7.81640625" style="81" customWidth="1"/>
    <col min="7433" max="7433" width="7.1796875" style="81" customWidth="1"/>
    <col min="7434" max="7434" width="9.26953125" style="81" customWidth="1"/>
    <col min="7435" max="7438" width="7.81640625" style="81" customWidth="1"/>
    <col min="7439" max="7439" width="15.81640625" style="81" customWidth="1"/>
    <col min="7440" max="7440" width="9.26953125" style="81" customWidth="1"/>
    <col min="7441" max="7680" width="9" style="81"/>
    <col min="7681" max="7681" width="29" style="81" customWidth="1"/>
    <col min="7682" max="7683" width="6.81640625" style="81" customWidth="1"/>
    <col min="7684" max="7684" width="8.54296875" style="81" customWidth="1"/>
    <col min="7685" max="7685" width="8.453125" style="81" customWidth="1"/>
    <col min="7686" max="7686" width="7.81640625" style="81" customWidth="1"/>
    <col min="7687" max="7687" width="9.08984375" style="81" bestFit="1" customWidth="1"/>
    <col min="7688" max="7688" width="7.81640625" style="81" customWidth="1"/>
    <col min="7689" max="7689" width="7.1796875" style="81" customWidth="1"/>
    <col min="7690" max="7690" width="9.26953125" style="81" customWidth="1"/>
    <col min="7691" max="7694" width="7.81640625" style="81" customWidth="1"/>
    <col min="7695" max="7695" width="15.81640625" style="81" customWidth="1"/>
    <col min="7696" max="7696" width="9.26953125" style="81" customWidth="1"/>
    <col min="7697" max="7936" width="9" style="81"/>
    <col min="7937" max="7937" width="29" style="81" customWidth="1"/>
    <col min="7938" max="7939" width="6.81640625" style="81" customWidth="1"/>
    <col min="7940" max="7940" width="8.54296875" style="81" customWidth="1"/>
    <col min="7941" max="7941" width="8.453125" style="81" customWidth="1"/>
    <col min="7942" max="7942" width="7.81640625" style="81" customWidth="1"/>
    <col min="7943" max="7943" width="9.08984375" style="81" bestFit="1" customWidth="1"/>
    <col min="7944" max="7944" width="7.81640625" style="81" customWidth="1"/>
    <col min="7945" max="7945" width="7.1796875" style="81" customWidth="1"/>
    <col min="7946" max="7946" width="9.26953125" style="81" customWidth="1"/>
    <col min="7947" max="7950" width="7.81640625" style="81" customWidth="1"/>
    <col min="7951" max="7951" width="15.81640625" style="81" customWidth="1"/>
    <col min="7952" max="7952" width="9.26953125" style="81" customWidth="1"/>
    <col min="7953" max="8192" width="9" style="81"/>
    <col min="8193" max="8193" width="29" style="81" customWidth="1"/>
    <col min="8194" max="8195" width="6.81640625" style="81" customWidth="1"/>
    <col min="8196" max="8196" width="8.54296875" style="81" customWidth="1"/>
    <col min="8197" max="8197" width="8.453125" style="81" customWidth="1"/>
    <col min="8198" max="8198" width="7.81640625" style="81" customWidth="1"/>
    <col min="8199" max="8199" width="9.08984375" style="81" bestFit="1" customWidth="1"/>
    <col min="8200" max="8200" width="7.81640625" style="81" customWidth="1"/>
    <col min="8201" max="8201" width="7.1796875" style="81" customWidth="1"/>
    <col min="8202" max="8202" width="9.26953125" style="81" customWidth="1"/>
    <col min="8203" max="8206" width="7.81640625" style="81" customWidth="1"/>
    <col min="8207" max="8207" width="15.81640625" style="81" customWidth="1"/>
    <col min="8208" max="8208" width="9.26953125" style="81" customWidth="1"/>
    <col min="8209" max="8448" width="9" style="81"/>
    <col min="8449" max="8449" width="29" style="81" customWidth="1"/>
    <col min="8450" max="8451" width="6.81640625" style="81" customWidth="1"/>
    <col min="8452" max="8452" width="8.54296875" style="81" customWidth="1"/>
    <col min="8453" max="8453" width="8.453125" style="81" customWidth="1"/>
    <col min="8454" max="8454" width="7.81640625" style="81" customWidth="1"/>
    <col min="8455" max="8455" width="9.08984375" style="81" bestFit="1" customWidth="1"/>
    <col min="8456" max="8456" width="7.81640625" style="81" customWidth="1"/>
    <col min="8457" max="8457" width="7.1796875" style="81" customWidth="1"/>
    <col min="8458" max="8458" width="9.26953125" style="81" customWidth="1"/>
    <col min="8459" max="8462" width="7.81640625" style="81" customWidth="1"/>
    <col min="8463" max="8463" width="15.81640625" style="81" customWidth="1"/>
    <col min="8464" max="8464" width="9.26953125" style="81" customWidth="1"/>
    <col min="8465" max="8704" width="9" style="81"/>
    <col min="8705" max="8705" width="29" style="81" customWidth="1"/>
    <col min="8706" max="8707" width="6.81640625" style="81" customWidth="1"/>
    <col min="8708" max="8708" width="8.54296875" style="81" customWidth="1"/>
    <col min="8709" max="8709" width="8.453125" style="81" customWidth="1"/>
    <col min="8710" max="8710" width="7.81640625" style="81" customWidth="1"/>
    <col min="8711" max="8711" width="9.08984375" style="81" bestFit="1" customWidth="1"/>
    <col min="8712" max="8712" width="7.81640625" style="81" customWidth="1"/>
    <col min="8713" max="8713" width="7.1796875" style="81" customWidth="1"/>
    <col min="8714" max="8714" width="9.26953125" style="81" customWidth="1"/>
    <col min="8715" max="8718" width="7.81640625" style="81" customWidth="1"/>
    <col min="8719" max="8719" width="15.81640625" style="81" customWidth="1"/>
    <col min="8720" max="8720" width="9.26953125" style="81" customWidth="1"/>
    <col min="8721" max="8960" width="9" style="81"/>
    <col min="8961" max="8961" width="29" style="81" customWidth="1"/>
    <col min="8962" max="8963" width="6.81640625" style="81" customWidth="1"/>
    <col min="8964" max="8964" width="8.54296875" style="81" customWidth="1"/>
    <col min="8965" max="8965" width="8.453125" style="81" customWidth="1"/>
    <col min="8966" max="8966" width="7.81640625" style="81" customWidth="1"/>
    <col min="8967" max="8967" width="9.08984375" style="81" bestFit="1" customWidth="1"/>
    <col min="8968" max="8968" width="7.81640625" style="81" customWidth="1"/>
    <col min="8969" max="8969" width="7.1796875" style="81" customWidth="1"/>
    <col min="8970" max="8970" width="9.26953125" style="81" customWidth="1"/>
    <col min="8971" max="8974" width="7.81640625" style="81" customWidth="1"/>
    <col min="8975" max="8975" width="15.81640625" style="81" customWidth="1"/>
    <col min="8976" max="8976" width="9.26953125" style="81" customWidth="1"/>
    <col min="8977" max="9216" width="9" style="81"/>
    <col min="9217" max="9217" width="29" style="81" customWidth="1"/>
    <col min="9218" max="9219" width="6.81640625" style="81" customWidth="1"/>
    <col min="9220" max="9220" width="8.54296875" style="81" customWidth="1"/>
    <col min="9221" max="9221" width="8.453125" style="81" customWidth="1"/>
    <col min="9222" max="9222" width="7.81640625" style="81" customWidth="1"/>
    <col min="9223" max="9223" width="9.08984375" style="81" bestFit="1" customWidth="1"/>
    <col min="9224" max="9224" width="7.81640625" style="81" customWidth="1"/>
    <col min="9225" max="9225" width="7.1796875" style="81" customWidth="1"/>
    <col min="9226" max="9226" width="9.26953125" style="81" customWidth="1"/>
    <col min="9227" max="9230" width="7.81640625" style="81" customWidth="1"/>
    <col min="9231" max="9231" width="15.81640625" style="81" customWidth="1"/>
    <col min="9232" max="9232" width="9.26953125" style="81" customWidth="1"/>
    <col min="9233" max="9472" width="9" style="81"/>
    <col min="9473" max="9473" width="29" style="81" customWidth="1"/>
    <col min="9474" max="9475" width="6.81640625" style="81" customWidth="1"/>
    <col min="9476" max="9476" width="8.54296875" style="81" customWidth="1"/>
    <col min="9477" max="9477" width="8.453125" style="81" customWidth="1"/>
    <col min="9478" max="9478" width="7.81640625" style="81" customWidth="1"/>
    <col min="9479" max="9479" width="9.08984375" style="81" bestFit="1" customWidth="1"/>
    <col min="9480" max="9480" width="7.81640625" style="81" customWidth="1"/>
    <col min="9481" max="9481" width="7.1796875" style="81" customWidth="1"/>
    <col min="9482" max="9482" width="9.26953125" style="81" customWidth="1"/>
    <col min="9483" max="9486" width="7.81640625" style="81" customWidth="1"/>
    <col min="9487" max="9487" width="15.81640625" style="81" customWidth="1"/>
    <col min="9488" max="9488" width="9.26953125" style="81" customWidth="1"/>
    <col min="9489" max="9728" width="9" style="81"/>
    <col min="9729" max="9729" width="29" style="81" customWidth="1"/>
    <col min="9730" max="9731" width="6.81640625" style="81" customWidth="1"/>
    <col min="9732" max="9732" width="8.54296875" style="81" customWidth="1"/>
    <col min="9733" max="9733" width="8.453125" style="81" customWidth="1"/>
    <col min="9734" max="9734" width="7.81640625" style="81" customWidth="1"/>
    <col min="9735" max="9735" width="9.08984375" style="81" bestFit="1" customWidth="1"/>
    <col min="9736" max="9736" width="7.81640625" style="81" customWidth="1"/>
    <col min="9737" max="9737" width="7.1796875" style="81" customWidth="1"/>
    <col min="9738" max="9738" width="9.26953125" style="81" customWidth="1"/>
    <col min="9739" max="9742" width="7.81640625" style="81" customWidth="1"/>
    <col min="9743" max="9743" width="15.81640625" style="81" customWidth="1"/>
    <col min="9744" max="9744" width="9.26953125" style="81" customWidth="1"/>
    <col min="9745" max="9984" width="9" style="81"/>
    <col min="9985" max="9985" width="29" style="81" customWidth="1"/>
    <col min="9986" max="9987" width="6.81640625" style="81" customWidth="1"/>
    <col min="9988" max="9988" width="8.54296875" style="81" customWidth="1"/>
    <col min="9989" max="9989" width="8.453125" style="81" customWidth="1"/>
    <col min="9990" max="9990" width="7.81640625" style="81" customWidth="1"/>
    <col min="9991" max="9991" width="9.08984375" style="81" bestFit="1" customWidth="1"/>
    <col min="9992" max="9992" width="7.81640625" style="81" customWidth="1"/>
    <col min="9993" max="9993" width="7.1796875" style="81" customWidth="1"/>
    <col min="9994" max="9994" width="9.26953125" style="81" customWidth="1"/>
    <col min="9995" max="9998" width="7.81640625" style="81" customWidth="1"/>
    <col min="9999" max="9999" width="15.81640625" style="81" customWidth="1"/>
    <col min="10000" max="10000" width="9.26953125" style="81" customWidth="1"/>
    <col min="10001" max="10240" width="9" style="81"/>
    <col min="10241" max="10241" width="29" style="81" customWidth="1"/>
    <col min="10242" max="10243" width="6.81640625" style="81" customWidth="1"/>
    <col min="10244" max="10244" width="8.54296875" style="81" customWidth="1"/>
    <col min="10245" max="10245" width="8.453125" style="81" customWidth="1"/>
    <col min="10246" max="10246" width="7.81640625" style="81" customWidth="1"/>
    <col min="10247" max="10247" width="9.08984375" style="81" bestFit="1" customWidth="1"/>
    <col min="10248" max="10248" width="7.81640625" style="81" customWidth="1"/>
    <col min="10249" max="10249" width="7.1796875" style="81" customWidth="1"/>
    <col min="10250" max="10250" width="9.26953125" style="81" customWidth="1"/>
    <col min="10251" max="10254" width="7.81640625" style="81" customWidth="1"/>
    <col min="10255" max="10255" width="15.81640625" style="81" customWidth="1"/>
    <col min="10256" max="10256" width="9.26953125" style="81" customWidth="1"/>
    <col min="10257" max="10496" width="9" style="81"/>
    <col min="10497" max="10497" width="29" style="81" customWidth="1"/>
    <col min="10498" max="10499" width="6.81640625" style="81" customWidth="1"/>
    <col min="10500" max="10500" width="8.54296875" style="81" customWidth="1"/>
    <col min="10501" max="10501" width="8.453125" style="81" customWidth="1"/>
    <col min="10502" max="10502" width="7.81640625" style="81" customWidth="1"/>
    <col min="10503" max="10503" width="9.08984375" style="81" bestFit="1" customWidth="1"/>
    <col min="10504" max="10504" width="7.81640625" style="81" customWidth="1"/>
    <col min="10505" max="10505" width="7.1796875" style="81" customWidth="1"/>
    <col min="10506" max="10506" width="9.26953125" style="81" customWidth="1"/>
    <col min="10507" max="10510" width="7.81640625" style="81" customWidth="1"/>
    <col min="10511" max="10511" width="15.81640625" style="81" customWidth="1"/>
    <col min="10512" max="10512" width="9.26953125" style="81" customWidth="1"/>
    <col min="10513" max="10752" width="9" style="81"/>
    <col min="10753" max="10753" width="29" style="81" customWidth="1"/>
    <col min="10754" max="10755" width="6.81640625" style="81" customWidth="1"/>
    <col min="10756" max="10756" width="8.54296875" style="81" customWidth="1"/>
    <col min="10757" max="10757" width="8.453125" style="81" customWidth="1"/>
    <col min="10758" max="10758" width="7.81640625" style="81" customWidth="1"/>
    <col min="10759" max="10759" width="9.08984375" style="81" bestFit="1" customWidth="1"/>
    <col min="10760" max="10760" width="7.81640625" style="81" customWidth="1"/>
    <col min="10761" max="10761" width="7.1796875" style="81" customWidth="1"/>
    <col min="10762" max="10762" width="9.26953125" style="81" customWidth="1"/>
    <col min="10763" max="10766" width="7.81640625" style="81" customWidth="1"/>
    <col min="10767" max="10767" width="15.81640625" style="81" customWidth="1"/>
    <col min="10768" max="10768" width="9.26953125" style="81" customWidth="1"/>
    <col min="10769" max="11008" width="9" style="81"/>
    <col min="11009" max="11009" width="29" style="81" customWidth="1"/>
    <col min="11010" max="11011" width="6.81640625" style="81" customWidth="1"/>
    <col min="11012" max="11012" width="8.54296875" style="81" customWidth="1"/>
    <col min="11013" max="11013" width="8.453125" style="81" customWidth="1"/>
    <col min="11014" max="11014" width="7.81640625" style="81" customWidth="1"/>
    <col min="11015" max="11015" width="9.08984375" style="81" bestFit="1" customWidth="1"/>
    <col min="11016" max="11016" width="7.81640625" style="81" customWidth="1"/>
    <col min="11017" max="11017" width="7.1796875" style="81" customWidth="1"/>
    <col min="11018" max="11018" width="9.26953125" style="81" customWidth="1"/>
    <col min="11019" max="11022" width="7.81640625" style="81" customWidth="1"/>
    <col min="11023" max="11023" width="15.81640625" style="81" customWidth="1"/>
    <col min="11024" max="11024" width="9.26953125" style="81" customWidth="1"/>
    <col min="11025" max="11264" width="9" style="81"/>
    <col min="11265" max="11265" width="29" style="81" customWidth="1"/>
    <col min="11266" max="11267" width="6.81640625" style="81" customWidth="1"/>
    <col min="11268" max="11268" width="8.54296875" style="81" customWidth="1"/>
    <col min="11269" max="11269" width="8.453125" style="81" customWidth="1"/>
    <col min="11270" max="11270" width="7.81640625" style="81" customWidth="1"/>
    <col min="11271" max="11271" width="9.08984375" style="81" bestFit="1" customWidth="1"/>
    <col min="11272" max="11272" width="7.81640625" style="81" customWidth="1"/>
    <col min="11273" max="11273" width="7.1796875" style="81" customWidth="1"/>
    <col min="11274" max="11274" width="9.26953125" style="81" customWidth="1"/>
    <col min="11275" max="11278" width="7.81640625" style="81" customWidth="1"/>
    <col min="11279" max="11279" width="15.81640625" style="81" customWidth="1"/>
    <col min="11280" max="11280" width="9.26953125" style="81" customWidth="1"/>
    <col min="11281" max="11520" width="9" style="81"/>
    <col min="11521" max="11521" width="29" style="81" customWidth="1"/>
    <col min="11522" max="11523" width="6.81640625" style="81" customWidth="1"/>
    <col min="11524" max="11524" width="8.54296875" style="81" customWidth="1"/>
    <col min="11525" max="11525" width="8.453125" style="81" customWidth="1"/>
    <col min="11526" max="11526" width="7.81640625" style="81" customWidth="1"/>
    <col min="11527" max="11527" width="9.08984375" style="81" bestFit="1" customWidth="1"/>
    <col min="11528" max="11528" width="7.81640625" style="81" customWidth="1"/>
    <col min="11529" max="11529" width="7.1796875" style="81" customWidth="1"/>
    <col min="11530" max="11530" width="9.26953125" style="81" customWidth="1"/>
    <col min="11531" max="11534" width="7.81640625" style="81" customWidth="1"/>
    <col min="11535" max="11535" width="15.81640625" style="81" customWidth="1"/>
    <col min="11536" max="11536" width="9.26953125" style="81" customWidth="1"/>
    <col min="11537" max="11776" width="9" style="81"/>
    <col min="11777" max="11777" width="29" style="81" customWidth="1"/>
    <col min="11778" max="11779" width="6.81640625" style="81" customWidth="1"/>
    <col min="11780" max="11780" width="8.54296875" style="81" customWidth="1"/>
    <col min="11781" max="11781" width="8.453125" style="81" customWidth="1"/>
    <col min="11782" max="11782" width="7.81640625" style="81" customWidth="1"/>
    <col min="11783" max="11783" width="9.08984375" style="81" bestFit="1" customWidth="1"/>
    <col min="11784" max="11784" width="7.81640625" style="81" customWidth="1"/>
    <col min="11785" max="11785" width="7.1796875" style="81" customWidth="1"/>
    <col min="11786" max="11786" width="9.26953125" style="81" customWidth="1"/>
    <col min="11787" max="11790" width="7.81640625" style="81" customWidth="1"/>
    <col min="11791" max="11791" width="15.81640625" style="81" customWidth="1"/>
    <col min="11792" max="11792" width="9.26953125" style="81" customWidth="1"/>
    <col min="11793" max="12032" width="9" style="81"/>
    <col min="12033" max="12033" width="29" style="81" customWidth="1"/>
    <col min="12034" max="12035" width="6.81640625" style="81" customWidth="1"/>
    <col min="12036" max="12036" width="8.54296875" style="81" customWidth="1"/>
    <col min="12037" max="12037" width="8.453125" style="81" customWidth="1"/>
    <col min="12038" max="12038" width="7.81640625" style="81" customWidth="1"/>
    <col min="12039" max="12039" width="9.08984375" style="81" bestFit="1" customWidth="1"/>
    <col min="12040" max="12040" width="7.81640625" style="81" customWidth="1"/>
    <col min="12041" max="12041" width="7.1796875" style="81" customWidth="1"/>
    <col min="12042" max="12042" width="9.26953125" style="81" customWidth="1"/>
    <col min="12043" max="12046" width="7.81640625" style="81" customWidth="1"/>
    <col min="12047" max="12047" width="15.81640625" style="81" customWidth="1"/>
    <col min="12048" max="12048" width="9.26953125" style="81" customWidth="1"/>
    <col min="12049" max="12288" width="9" style="81"/>
    <col min="12289" max="12289" width="29" style="81" customWidth="1"/>
    <col min="12290" max="12291" width="6.81640625" style="81" customWidth="1"/>
    <col min="12292" max="12292" width="8.54296875" style="81" customWidth="1"/>
    <col min="12293" max="12293" width="8.453125" style="81" customWidth="1"/>
    <col min="12294" max="12294" width="7.81640625" style="81" customWidth="1"/>
    <col min="12295" max="12295" width="9.08984375" style="81" bestFit="1" customWidth="1"/>
    <col min="12296" max="12296" width="7.81640625" style="81" customWidth="1"/>
    <col min="12297" max="12297" width="7.1796875" style="81" customWidth="1"/>
    <col min="12298" max="12298" width="9.26953125" style="81" customWidth="1"/>
    <col min="12299" max="12302" width="7.81640625" style="81" customWidth="1"/>
    <col min="12303" max="12303" width="15.81640625" style="81" customWidth="1"/>
    <col min="12304" max="12304" width="9.26953125" style="81" customWidth="1"/>
    <col min="12305" max="12544" width="9" style="81"/>
    <col min="12545" max="12545" width="29" style="81" customWidth="1"/>
    <col min="12546" max="12547" width="6.81640625" style="81" customWidth="1"/>
    <col min="12548" max="12548" width="8.54296875" style="81" customWidth="1"/>
    <col min="12549" max="12549" width="8.453125" style="81" customWidth="1"/>
    <col min="12550" max="12550" width="7.81640625" style="81" customWidth="1"/>
    <col min="12551" max="12551" width="9.08984375" style="81" bestFit="1" customWidth="1"/>
    <col min="12552" max="12552" width="7.81640625" style="81" customWidth="1"/>
    <col min="12553" max="12553" width="7.1796875" style="81" customWidth="1"/>
    <col min="12554" max="12554" width="9.26953125" style="81" customWidth="1"/>
    <col min="12555" max="12558" width="7.81640625" style="81" customWidth="1"/>
    <col min="12559" max="12559" width="15.81640625" style="81" customWidth="1"/>
    <col min="12560" max="12560" width="9.26953125" style="81" customWidth="1"/>
    <col min="12561" max="12800" width="9" style="81"/>
    <col min="12801" max="12801" width="29" style="81" customWidth="1"/>
    <col min="12802" max="12803" width="6.81640625" style="81" customWidth="1"/>
    <col min="12804" max="12804" width="8.54296875" style="81" customWidth="1"/>
    <col min="12805" max="12805" width="8.453125" style="81" customWidth="1"/>
    <col min="12806" max="12806" width="7.81640625" style="81" customWidth="1"/>
    <col min="12807" max="12807" width="9.08984375" style="81" bestFit="1" customWidth="1"/>
    <col min="12808" max="12808" width="7.81640625" style="81" customWidth="1"/>
    <col min="12809" max="12809" width="7.1796875" style="81" customWidth="1"/>
    <col min="12810" max="12810" width="9.26953125" style="81" customWidth="1"/>
    <col min="12811" max="12814" width="7.81640625" style="81" customWidth="1"/>
    <col min="12815" max="12815" width="15.81640625" style="81" customWidth="1"/>
    <col min="12816" max="12816" width="9.26953125" style="81" customWidth="1"/>
    <col min="12817" max="13056" width="9" style="81"/>
    <col min="13057" max="13057" width="29" style="81" customWidth="1"/>
    <col min="13058" max="13059" width="6.81640625" style="81" customWidth="1"/>
    <col min="13060" max="13060" width="8.54296875" style="81" customWidth="1"/>
    <col min="13061" max="13061" width="8.453125" style="81" customWidth="1"/>
    <col min="13062" max="13062" width="7.81640625" style="81" customWidth="1"/>
    <col min="13063" max="13063" width="9.08984375" style="81" bestFit="1" customWidth="1"/>
    <col min="13064" max="13064" width="7.81640625" style="81" customWidth="1"/>
    <col min="13065" max="13065" width="7.1796875" style="81" customWidth="1"/>
    <col min="13066" max="13066" width="9.26953125" style="81" customWidth="1"/>
    <col min="13067" max="13070" width="7.81640625" style="81" customWidth="1"/>
    <col min="13071" max="13071" width="15.81640625" style="81" customWidth="1"/>
    <col min="13072" max="13072" width="9.26953125" style="81" customWidth="1"/>
    <col min="13073" max="13312" width="9" style="81"/>
    <col min="13313" max="13313" width="29" style="81" customWidth="1"/>
    <col min="13314" max="13315" width="6.81640625" style="81" customWidth="1"/>
    <col min="13316" max="13316" width="8.54296875" style="81" customWidth="1"/>
    <col min="13317" max="13317" width="8.453125" style="81" customWidth="1"/>
    <col min="13318" max="13318" width="7.81640625" style="81" customWidth="1"/>
    <col min="13319" max="13319" width="9.08984375" style="81" bestFit="1" customWidth="1"/>
    <col min="13320" max="13320" width="7.81640625" style="81" customWidth="1"/>
    <col min="13321" max="13321" width="7.1796875" style="81" customWidth="1"/>
    <col min="13322" max="13322" width="9.26953125" style="81" customWidth="1"/>
    <col min="13323" max="13326" width="7.81640625" style="81" customWidth="1"/>
    <col min="13327" max="13327" width="15.81640625" style="81" customWidth="1"/>
    <col min="13328" max="13328" width="9.26953125" style="81" customWidth="1"/>
    <col min="13329" max="13568" width="9" style="81"/>
    <col min="13569" max="13569" width="29" style="81" customWidth="1"/>
    <col min="13570" max="13571" width="6.81640625" style="81" customWidth="1"/>
    <col min="13572" max="13572" width="8.54296875" style="81" customWidth="1"/>
    <col min="13573" max="13573" width="8.453125" style="81" customWidth="1"/>
    <col min="13574" max="13574" width="7.81640625" style="81" customWidth="1"/>
    <col min="13575" max="13575" width="9.08984375" style="81" bestFit="1" customWidth="1"/>
    <col min="13576" max="13576" width="7.81640625" style="81" customWidth="1"/>
    <col min="13577" max="13577" width="7.1796875" style="81" customWidth="1"/>
    <col min="13578" max="13578" width="9.26953125" style="81" customWidth="1"/>
    <col min="13579" max="13582" width="7.81640625" style="81" customWidth="1"/>
    <col min="13583" max="13583" width="15.81640625" style="81" customWidth="1"/>
    <col min="13584" max="13584" width="9.26953125" style="81" customWidth="1"/>
    <col min="13585" max="13824" width="9" style="81"/>
    <col min="13825" max="13825" width="29" style="81" customWidth="1"/>
    <col min="13826" max="13827" width="6.81640625" style="81" customWidth="1"/>
    <col min="13828" max="13828" width="8.54296875" style="81" customWidth="1"/>
    <col min="13829" max="13829" width="8.453125" style="81" customWidth="1"/>
    <col min="13830" max="13830" width="7.81640625" style="81" customWidth="1"/>
    <col min="13831" max="13831" width="9.08984375" style="81" bestFit="1" customWidth="1"/>
    <col min="13832" max="13832" width="7.81640625" style="81" customWidth="1"/>
    <col min="13833" max="13833" width="7.1796875" style="81" customWidth="1"/>
    <col min="13834" max="13834" width="9.26953125" style="81" customWidth="1"/>
    <col min="13835" max="13838" width="7.81640625" style="81" customWidth="1"/>
    <col min="13839" max="13839" width="15.81640625" style="81" customWidth="1"/>
    <col min="13840" max="13840" width="9.26953125" style="81" customWidth="1"/>
    <col min="13841" max="14080" width="9" style="81"/>
    <col min="14081" max="14081" width="29" style="81" customWidth="1"/>
    <col min="14082" max="14083" width="6.81640625" style="81" customWidth="1"/>
    <col min="14084" max="14084" width="8.54296875" style="81" customWidth="1"/>
    <col min="14085" max="14085" width="8.453125" style="81" customWidth="1"/>
    <col min="14086" max="14086" width="7.81640625" style="81" customWidth="1"/>
    <col min="14087" max="14087" width="9.08984375" style="81" bestFit="1" customWidth="1"/>
    <col min="14088" max="14088" width="7.81640625" style="81" customWidth="1"/>
    <col min="14089" max="14089" width="7.1796875" style="81" customWidth="1"/>
    <col min="14090" max="14090" width="9.26953125" style="81" customWidth="1"/>
    <col min="14091" max="14094" width="7.81640625" style="81" customWidth="1"/>
    <col min="14095" max="14095" width="15.81640625" style="81" customWidth="1"/>
    <col min="14096" max="14096" width="9.26953125" style="81" customWidth="1"/>
    <col min="14097" max="14336" width="9" style="81"/>
    <col min="14337" max="14337" width="29" style="81" customWidth="1"/>
    <col min="14338" max="14339" width="6.81640625" style="81" customWidth="1"/>
    <col min="14340" max="14340" width="8.54296875" style="81" customWidth="1"/>
    <col min="14341" max="14341" width="8.453125" style="81" customWidth="1"/>
    <col min="14342" max="14342" width="7.81640625" style="81" customWidth="1"/>
    <col min="14343" max="14343" width="9.08984375" style="81" bestFit="1" customWidth="1"/>
    <col min="14344" max="14344" width="7.81640625" style="81" customWidth="1"/>
    <col min="14345" max="14345" width="7.1796875" style="81" customWidth="1"/>
    <col min="14346" max="14346" width="9.26953125" style="81" customWidth="1"/>
    <col min="14347" max="14350" width="7.81640625" style="81" customWidth="1"/>
    <col min="14351" max="14351" width="15.81640625" style="81" customWidth="1"/>
    <col min="14352" max="14352" width="9.26953125" style="81" customWidth="1"/>
    <col min="14353" max="14592" width="9" style="81"/>
    <col min="14593" max="14593" width="29" style="81" customWidth="1"/>
    <col min="14594" max="14595" width="6.81640625" style="81" customWidth="1"/>
    <col min="14596" max="14596" width="8.54296875" style="81" customWidth="1"/>
    <col min="14597" max="14597" width="8.453125" style="81" customWidth="1"/>
    <col min="14598" max="14598" width="7.81640625" style="81" customWidth="1"/>
    <col min="14599" max="14599" width="9.08984375" style="81" bestFit="1" customWidth="1"/>
    <col min="14600" max="14600" width="7.81640625" style="81" customWidth="1"/>
    <col min="14601" max="14601" width="7.1796875" style="81" customWidth="1"/>
    <col min="14602" max="14602" width="9.26953125" style="81" customWidth="1"/>
    <col min="14603" max="14606" width="7.81640625" style="81" customWidth="1"/>
    <col min="14607" max="14607" width="15.81640625" style="81" customWidth="1"/>
    <col min="14608" max="14608" width="9.26953125" style="81" customWidth="1"/>
    <col min="14609" max="14848" width="9" style="81"/>
    <col min="14849" max="14849" width="29" style="81" customWidth="1"/>
    <col min="14850" max="14851" width="6.81640625" style="81" customWidth="1"/>
    <col min="14852" max="14852" width="8.54296875" style="81" customWidth="1"/>
    <col min="14853" max="14853" width="8.453125" style="81" customWidth="1"/>
    <col min="14854" max="14854" width="7.81640625" style="81" customWidth="1"/>
    <col min="14855" max="14855" width="9.08984375" style="81" bestFit="1" customWidth="1"/>
    <col min="14856" max="14856" width="7.81640625" style="81" customWidth="1"/>
    <col min="14857" max="14857" width="7.1796875" style="81" customWidth="1"/>
    <col min="14858" max="14858" width="9.26953125" style="81" customWidth="1"/>
    <col min="14859" max="14862" width="7.81640625" style="81" customWidth="1"/>
    <col min="14863" max="14863" width="15.81640625" style="81" customWidth="1"/>
    <col min="14864" max="14864" width="9.26953125" style="81" customWidth="1"/>
    <col min="14865" max="15104" width="9" style="81"/>
    <col min="15105" max="15105" width="29" style="81" customWidth="1"/>
    <col min="15106" max="15107" width="6.81640625" style="81" customWidth="1"/>
    <col min="15108" max="15108" width="8.54296875" style="81" customWidth="1"/>
    <col min="15109" max="15109" width="8.453125" style="81" customWidth="1"/>
    <col min="15110" max="15110" width="7.81640625" style="81" customWidth="1"/>
    <col min="15111" max="15111" width="9.08984375" style="81" bestFit="1" customWidth="1"/>
    <col min="15112" max="15112" width="7.81640625" style="81" customWidth="1"/>
    <col min="15113" max="15113" width="7.1796875" style="81" customWidth="1"/>
    <col min="15114" max="15114" width="9.26953125" style="81" customWidth="1"/>
    <col min="15115" max="15118" width="7.81640625" style="81" customWidth="1"/>
    <col min="15119" max="15119" width="15.81640625" style="81" customWidth="1"/>
    <col min="15120" max="15120" width="9.26953125" style="81" customWidth="1"/>
    <col min="15121" max="15360" width="9" style="81"/>
    <col min="15361" max="15361" width="29" style="81" customWidth="1"/>
    <col min="15362" max="15363" width="6.81640625" style="81" customWidth="1"/>
    <col min="15364" max="15364" width="8.54296875" style="81" customWidth="1"/>
    <col min="15365" max="15365" width="8.453125" style="81" customWidth="1"/>
    <col min="15366" max="15366" width="7.81640625" style="81" customWidth="1"/>
    <col min="15367" max="15367" width="9.08984375" style="81" bestFit="1" customWidth="1"/>
    <col min="15368" max="15368" width="7.81640625" style="81" customWidth="1"/>
    <col min="15369" max="15369" width="7.1796875" style="81" customWidth="1"/>
    <col min="15370" max="15370" width="9.26953125" style="81" customWidth="1"/>
    <col min="15371" max="15374" width="7.81640625" style="81" customWidth="1"/>
    <col min="15375" max="15375" width="15.81640625" style="81" customWidth="1"/>
    <col min="15376" max="15376" width="9.26953125" style="81" customWidth="1"/>
    <col min="15377" max="15616" width="9" style="81"/>
    <col min="15617" max="15617" width="29" style="81" customWidth="1"/>
    <col min="15618" max="15619" width="6.81640625" style="81" customWidth="1"/>
    <col min="15620" max="15620" width="8.54296875" style="81" customWidth="1"/>
    <col min="15621" max="15621" width="8.453125" style="81" customWidth="1"/>
    <col min="15622" max="15622" width="7.81640625" style="81" customWidth="1"/>
    <col min="15623" max="15623" width="9.08984375" style="81" bestFit="1" customWidth="1"/>
    <col min="15624" max="15624" width="7.81640625" style="81" customWidth="1"/>
    <col min="15625" max="15625" width="7.1796875" style="81" customWidth="1"/>
    <col min="15626" max="15626" width="9.26953125" style="81" customWidth="1"/>
    <col min="15627" max="15630" width="7.81640625" style="81" customWidth="1"/>
    <col min="15631" max="15631" width="15.81640625" style="81" customWidth="1"/>
    <col min="15632" max="15632" width="9.26953125" style="81" customWidth="1"/>
    <col min="15633" max="15872" width="9" style="81"/>
    <col min="15873" max="15873" width="29" style="81" customWidth="1"/>
    <col min="15874" max="15875" width="6.81640625" style="81" customWidth="1"/>
    <col min="15876" max="15876" width="8.54296875" style="81" customWidth="1"/>
    <col min="15877" max="15877" width="8.453125" style="81" customWidth="1"/>
    <col min="15878" max="15878" width="7.81640625" style="81" customWidth="1"/>
    <col min="15879" max="15879" width="9.08984375" style="81" bestFit="1" customWidth="1"/>
    <col min="15880" max="15880" width="7.81640625" style="81" customWidth="1"/>
    <col min="15881" max="15881" width="7.1796875" style="81" customWidth="1"/>
    <col min="15882" max="15882" width="9.26953125" style="81" customWidth="1"/>
    <col min="15883" max="15886" width="7.81640625" style="81" customWidth="1"/>
    <col min="15887" max="15887" width="15.81640625" style="81" customWidth="1"/>
    <col min="15888" max="15888" width="9.26953125" style="81" customWidth="1"/>
    <col min="15889" max="16128" width="9" style="81"/>
    <col min="16129" max="16129" width="29" style="81" customWidth="1"/>
    <col min="16130" max="16131" width="6.81640625" style="81" customWidth="1"/>
    <col min="16132" max="16132" width="8.54296875" style="81" customWidth="1"/>
    <col min="16133" max="16133" width="8.453125" style="81" customWidth="1"/>
    <col min="16134" max="16134" width="7.81640625" style="81" customWidth="1"/>
    <col min="16135" max="16135" width="9.08984375" style="81" bestFit="1" customWidth="1"/>
    <col min="16136" max="16136" width="7.81640625" style="81" customWidth="1"/>
    <col min="16137" max="16137" width="7.1796875" style="81" customWidth="1"/>
    <col min="16138" max="16138" width="9.26953125" style="81" customWidth="1"/>
    <col min="16139" max="16142" width="7.81640625" style="81" customWidth="1"/>
    <col min="16143" max="16143" width="15.81640625" style="81" customWidth="1"/>
    <col min="16144" max="16144" width="9.26953125" style="81" customWidth="1"/>
    <col min="16145" max="16384" width="9" style="81"/>
  </cols>
  <sheetData>
    <row r="2" spans="1:15" ht="12.65" customHeight="1" x14ac:dyDescent="0.25">
      <c r="G2" s="144"/>
    </row>
    <row r="3" spans="1:15" s="72" customFormat="1" ht="12.65" customHeight="1" x14ac:dyDescent="0.3">
      <c r="A3" s="115" t="s">
        <v>847</v>
      </c>
      <c r="F3" s="112"/>
      <c r="G3" s="112" t="s">
        <v>848</v>
      </c>
      <c r="N3" s="116"/>
      <c r="O3" s="116"/>
    </row>
    <row r="4" spans="1:15" s="115" customFormat="1" ht="12.65" customHeight="1" x14ac:dyDescent="0.3">
      <c r="A4" s="103"/>
      <c r="B4" s="103"/>
      <c r="C4" s="103"/>
      <c r="D4" s="103"/>
      <c r="E4" s="103" t="s">
        <v>805</v>
      </c>
      <c r="F4" s="103"/>
      <c r="G4" s="103"/>
      <c r="H4" s="103"/>
      <c r="I4" s="103"/>
      <c r="J4" s="103" t="s">
        <v>806</v>
      </c>
      <c r="K4" s="103" t="s">
        <v>807</v>
      </c>
      <c r="L4" s="103" t="s">
        <v>11</v>
      </c>
      <c r="M4" s="103" t="s">
        <v>808</v>
      </c>
      <c r="N4" s="103" t="s">
        <v>809</v>
      </c>
      <c r="O4" s="103" t="s">
        <v>13</v>
      </c>
    </row>
    <row r="5" spans="1:15" ht="12.65" customHeight="1" x14ac:dyDescent="0.3">
      <c r="A5" s="72" t="s">
        <v>14</v>
      </c>
      <c r="B5" s="77">
        <v>1931845</v>
      </c>
      <c r="C5" s="77">
        <v>1226798</v>
      </c>
      <c r="D5" s="77">
        <v>2819035</v>
      </c>
      <c r="E5" s="78">
        <f>SUM(B5:D5)</f>
        <v>5977678</v>
      </c>
      <c r="F5" s="77"/>
      <c r="G5" s="77"/>
      <c r="H5" s="77"/>
      <c r="I5" s="77"/>
      <c r="J5" s="117">
        <v>10443153</v>
      </c>
      <c r="K5" s="118">
        <v>5415166</v>
      </c>
      <c r="L5" s="118">
        <v>5549599</v>
      </c>
      <c r="M5" s="118">
        <v>374830</v>
      </c>
      <c r="N5" s="78">
        <v>1330068</v>
      </c>
      <c r="O5" s="78">
        <f>SUM(E5+J5++K5+L5+M5+N5)</f>
        <v>29090494</v>
      </c>
    </row>
    <row r="6" spans="1:15" s="76" customFormat="1" ht="12.65" customHeight="1" x14ac:dyDescent="0.3">
      <c r="A6" s="72" t="s">
        <v>769</v>
      </c>
      <c r="B6" s="73" t="s">
        <v>1</v>
      </c>
      <c r="C6" s="73" t="s">
        <v>2</v>
      </c>
      <c r="D6" s="73" t="s">
        <v>3</v>
      </c>
      <c r="E6" s="74"/>
      <c r="F6" s="73" t="s">
        <v>5</v>
      </c>
      <c r="G6" s="73" t="s">
        <v>6</v>
      </c>
      <c r="H6" s="73" t="s">
        <v>7</v>
      </c>
      <c r="I6" s="73" t="s">
        <v>8</v>
      </c>
      <c r="J6" s="74"/>
      <c r="K6" s="73" t="s">
        <v>770</v>
      </c>
      <c r="L6" s="73" t="s">
        <v>771</v>
      </c>
      <c r="M6" s="73" t="s">
        <v>772</v>
      </c>
      <c r="N6" s="73" t="s">
        <v>813</v>
      </c>
    </row>
    <row r="7" spans="1:15" s="76" customFormat="1" ht="12.65" customHeight="1" x14ac:dyDescent="0.3">
      <c r="A7" s="72" t="s">
        <v>789</v>
      </c>
      <c r="B7" s="101">
        <v>29</v>
      </c>
      <c r="C7" s="101">
        <v>26</v>
      </c>
      <c r="D7" s="101">
        <v>50</v>
      </c>
      <c r="E7" s="89">
        <f>SUM(B7:D7)</f>
        <v>105</v>
      </c>
      <c r="F7" s="101">
        <v>42</v>
      </c>
      <c r="G7" s="101">
        <v>69</v>
      </c>
      <c r="H7" s="101">
        <v>28</v>
      </c>
      <c r="I7" s="101">
        <v>31</v>
      </c>
      <c r="J7" s="102">
        <f>SUM(F7:I7)</f>
        <v>170</v>
      </c>
      <c r="K7" s="103">
        <v>96</v>
      </c>
      <c r="L7" s="103">
        <v>118</v>
      </c>
      <c r="M7" s="103">
        <v>11</v>
      </c>
      <c r="N7" s="102">
        <v>21</v>
      </c>
      <c r="O7" s="102">
        <f>SUM(E7,J7,K7,L7,M7,N7)</f>
        <v>521</v>
      </c>
    </row>
    <row r="8" spans="1:15" s="76" customFormat="1" ht="12.65" customHeight="1" x14ac:dyDescent="0.3">
      <c r="A8" s="72" t="s">
        <v>790</v>
      </c>
      <c r="B8" s="101">
        <v>0</v>
      </c>
      <c r="C8" s="101">
        <v>0</v>
      </c>
      <c r="D8" s="101">
        <v>0</v>
      </c>
      <c r="E8" s="89">
        <f>SUM(B8:D8)</f>
        <v>0</v>
      </c>
      <c r="F8" s="101">
        <v>3</v>
      </c>
      <c r="G8" s="101">
        <v>5</v>
      </c>
      <c r="H8" s="101">
        <v>2</v>
      </c>
      <c r="I8" s="101">
        <v>17</v>
      </c>
      <c r="J8" s="102">
        <f>SUM(F8:I8)</f>
        <v>27</v>
      </c>
      <c r="K8" s="103">
        <v>0</v>
      </c>
      <c r="L8" s="103">
        <v>4</v>
      </c>
      <c r="M8" s="103">
        <v>0</v>
      </c>
      <c r="N8" s="102">
        <v>0</v>
      </c>
      <c r="O8" s="102">
        <f>SUM(E8,J8,K8,L8,M8,N8)</f>
        <v>31</v>
      </c>
    </row>
    <row r="9" spans="1:15" s="76" customFormat="1" ht="12.65" customHeight="1" x14ac:dyDescent="0.3">
      <c r="A9" s="72" t="s">
        <v>773</v>
      </c>
      <c r="B9" s="101">
        <v>27</v>
      </c>
      <c r="C9" s="101">
        <v>24</v>
      </c>
      <c r="D9" s="101">
        <v>50</v>
      </c>
      <c r="E9" s="89">
        <f>SUM(B9:D9)</f>
        <v>101</v>
      </c>
      <c r="F9" s="101">
        <v>40</v>
      </c>
      <c r="G9" s="101">
        <v>66</v>
      </c>
      <c r="H9" s="101">
        <v>28</v>
      </c>
      <c r="I9" s="101">
        <v>31</v>
      </c>
      <c r="J9" s="102">
        <f>SUM(F9:I9)</f>
        <v>165</v>
      </c>
      <c r="K9" s="103">
        <v>95</v>
      </c>
      <c r="L9" s="103">
        <v>115</v>
      </c>
      <c r="M9" s="103">
        <v>11</v>
      </c>
      <c r="N9" s="102">
        <v>21</v>
      </c>
      <c r="O9" s="102">
        <f>SUM(E9,J9,K9,L9,M9,N9)</f>
        <v>508</v>
      </c>
    </row>
    <row r="10" spans="1:15" ht="12.65" customHeight="1" x14ac:dyDescent="0.3">
      <c r="A10" s="72" t="s">
        <v>774</v>
      </c>
      <c r="B10" s="101">
        <v>0</v>
      </c>
      <c r="C10" s="101">
        <v>0</v>
      </c>
      <c r="D10" s="101">
        <v>0</v>
      </c>
      <c r="E10" s="89">
        <f>SUM(B10:D10)</f>
        <v>0</v>
      </c>
      <c r="F10" s="101">
        <v>3</v>
      </c>
      <c r="G10" s="101">
        <v>5</v>
      </c>
      <c r="H10" s="101">
        <v>2</v>
      </c>
      <c r="I10" s="101">
        <v>17</v>
      </c>
      <c r="J10" s="102">
        <f>SUM(F10:I10)</f>
        <v>27</v>
      </c>
      <c r="K10" s="103">
        <v>0</v>
      </c>
      <c r="L10" s="103">
        <v>4</v>
      </c>
      <c r="M10" s="103">
        <v>0</v>
      </c>
      <c r="N10" s="102">
        <v>0</v>
      </c>
      <c r="O10" s="102">
        <f>SUM(E10,J10,K10,L10,M10,N10)</f>
        <v>31</v>
      </c>
    </row>
    <row r="11" spans="1:15" ht="12.65" customHeight="1" thickBot="1" x14ac:dyDescent="0.35">
      <c r="A11" s="72" t="s">
        <v>775</v>
      </c>
      <c r="B11" s="85">
        <f>(B9+B10)</f>
        <v>27</v>
      </c>
      <c r="C11" s="85">
        <f t="shared" ref="C11:N11" si="0">(C9+C10)</f>
        <v>24</v>
      </c>
      <c r="D11" s="85">
        <f t="shared" si="0"/>
        <v>50</v>
      </c>
      <c r="E11" s="138">
        <f t="shared" si="0"/>
        <v>101</v>
      </c>
      <c r="F11" s="85">
        <f t="shared" si="0"/>
        <v>43</v>
      </c>
      <c r="G11" s="85">
        <f>(G9+G10)</f>
        <v>71</v>
      </c>
      <c r="H11" s="85">
        <f t="shared" si="0"/>
        <v>30</v>
      </c>
      <c r="I11" s="85">
        <f>(I9+I10)</f>
        <v>48</v>
      </c>
      <c r="J11" s="138">
        <f t="shared" si="0"/>
        <v>192</v>
      </c>
      <c r="K11" s="138">
        <f>(K9+K10)</f>
        <v>95</v>
      </c>
      <c r="L11" s="138">
        <f t="shared" si="0"/>
        <v>119</v>
      </c>
      <c r="M11" s="138">
        <f t="shared" si="0"/>
        <v>11</v>
      </c>
      <c r="N11" s="138">
        <f t="shared" si="0"/>
        <v>21</v>
      </c>
      <c r="O11" s="126">
        <f>SUM(E11,J11,K11,L11,M11,N11)</f>
        <v>539</v>
      </c>
    </row>
    <row r="12" spans="1:15" ht="12.65" customHeight="1" thickTop="1" x14ac:dyDescent="0.3">
      <c r="A12" s="72" t="s">
        <v>776</v>
      </c>
      <c r="B12" s="87">
        <f>SUM(B11/B5*1000000)</f>
        <v>13.97627656463122</v>
      </c>
      <c r="C12" s="87">
        <f>SUM(C11/C5*1000000)</f>
        <v>19.563122861302347</v>
      </c>
      <c r="D12" s="87">
        <f>SUM(D11/D5*1000000)</f>
        <v>17.736565881587136</v>
      </c>
      <c r="E12" s="88">
        <f>SUM(E11/E5*1000000)</f>
        <v>16.896192802623361</v>
      </c>
      <c r="F12" s="87"/>
      <c r="G12" s="87"/>
      <c r="H12" s="87"/>
      <c r="I12" s="87"/>
      <c r="J12" s="88">
        <f t="shared" ref="J12:O12" si="1">SUM(J11/J5*1000000)</f>
        <v>18.385252040260255</v>
      </c>
      <c r="K12" s="88">
        <f t="shared" si="1"/>
        <v>17.543321848305297</v>
      </c>
      <c r="L12" s="88">
        <f t="shared" si="1"/>
        <v>21.442990745817852</v>
      </c>
      <c r="M12" s="88">
        <f t="shared" si="1"/>
        <v>29.346637142171119</v>
      </c>
      <c r="N12" s="88">
        <f t="shared" si="1"/>
        <v>15.788666444121654</v>
      </c>
      <c r="O12" s="88">
        <f t="shared" si="1"/>
        <v>18.528389376955925</v>
      </c>
    </row>
    <row r="13" spans="1:15" s="76" customFormat="1" ht="12.65" customHeight="1" x14ac:dyDescent="0.3">
      <c r="A13" s="72" t="s">
        <v>19</v>
      </c>
      <c r="B13" s="85">
        <v>47</v>
      </c>
      <c r="C13" s="85">
        <v>46</v>
      </c>
      <c r="D13" s="85">
        <v>91</v>
      </c>
      <c r="E13" s="83">
        <f>SUM(B13:D13)</f>
        <v>184</v>
      </c>
      <c r="F13" s="85">
        <v>65</v>
      </c>
      <c r="G13" s="85">
        <v>109</v>
      </c>
      <c r="H13" s="85">
        <v>68</v>
      </c>
      <c r="I13" s="85">
        <v>85</v>
      </c>
      <c r="J13" s="83">
        <f>SUM(F13:I13)</f>
        <v>327</v>
      </c>
      <c r="K13" s="83">
        <v>164</v>
      </c>
      <c r="L13" s="83">
        <v>222</v>
      </c>
      <c r="M13" s="121">
        <v>7</v>
      </c>
      <c r="N13" s="83">
        <v>45</v>
      </c>
      <c r="O13" s="120">
        <f>SUM(E13,J13,K13,L13,M13,N13)</f>
        <v>949</v>
      </c>
    </row>
    <row r="14" spans="1:15" ht="12.65" customHeight="1" x14ac:dyDescent="0.3">
      <c r="A14" s="72" t="s">
        <v>776</v>
      </c>
      <c r="B14" s="87"/>
      <c r="C14" s="87"/>
      <c r="D14" s="87"/>
      <c r="E14" s="88">
        <f>SUM(E13/E5*1000000)</f>
        <v>30.781182927551466</v>
      </c>
      <c r="F14" s="87"/>
      <c r="G14" s="87"/>
      <c r="H14" s="87"/>
      <c r="I14" s="87"/>
      <c r="J14" s="88">
        <f t="shared" ref="J14:O14" si="2">SUM(J13/J5*1000000)</f>
        <v>31.312382381068243</v>
      </c>
      <c r="K14" s="88">
        <f t="shared" si="2"/>
        <v>30.285313506548089</v>
      </c>
      <c r="L14" s="88">
        <f t="shared" si="2"/>
        <v>40.002890298920697</v>
      </c>
      <c r="M14" s="88">
        <f t="shared" si="2"/>
        <v>18.675132726836164</v>
      </c>
      <c r="N14" s="88">
        <f t="shared" si="2"/>
        <v>33.832856665974973</v>
      </c>
      <c r="O14" s="88">
        <f t="shared" si="2"/>
        <v>32.622340480020725</v>
      </c>
    </row>
    <row r="15" spans="1:15" s="76" customFormat="1" ht="12.65" customHeight="1" x14ac:dyDescent="0.3">
      <c r="A15" s="72" t="s">
        <v>20</v>
      </c>
      <c r="B15" s="85">
        <v>31</v>
      </c>
      <c r="C15" s="85">
        <v>20</v>
      </c>
      <c r="D15" s="85">
        <v>17</v>
      </c>
      <c r="E15" s="83">
        <f>SUM(B15:D15)</f>
        <v>68</v>
      </c>
      <c r="F15" s="85">
        <v>17</v>
      </c>
      <c r="G15" s="85">
        <v>38</v>
      </c>
      <c r="H15" s="85">
        <v>30</v>
      </c>
      <c r="I15" s="85">
        <v>33</v>
      </c>
      <c r="J15" s="83">
        <f>SUM(F15:I15)</f>
        <v>118</v>
      </c>
      <c r="K15" s="83">
        <v>67</v>
      </c>
      <c r="L15" s="83">
        <v>46</v>
      </c>
      <c r="M15" s="121">
        <v>2</v>
      </c>
      <c r="N15" s="83">
        <v>3</v>
      </c>
      <c r="O15" s="120">
        <f>SUM(E15,J15,K15,L15,M15,N15)</f>
        <v>304</v>
      </c>
    </row>
    <row r="16" spans="1:15" ht="12.65" customHeight="1" x14ac:dyDescent="0.3">
      <c r="A16" s="72" t="s">
        <v>776</v>
      </c>
      <c r="B16" s="87"/>
      <c r="C16" s="87"/>
      <c r="D16" s="87" t="s">
        <v>24</v>
      </c>
      <c r="E16" s="88">
        <f>SUM(E15/E5*1000000)</f>
        <v>11.375654560182065</v>
      </c>
      <c r="F16" s="87"/>
      <c r="G16" s="87"/>
      <c r="H16" s="87"/>
      <c r="I16" s="87"/>
      <c r="J16" s="88">
        <f t="shared" ref="J16:O16" si="3">SUM(J15/J5*1000000)</f>
        <v>11.299269483076616</v>
      </c>
      <c r="K16" s="88">
        <f t="shared" si="3"/>
        <v>12.372658566699526</v>
      </c>
      <c r="L16" s="88">
        <f t="shared" si="3"/>
        <v>8.2888871790556404</v>
      </c>
      <c r="M16" s="88">
        <f t="shared" si="3"/>
        <v>5.3357522076674764</v>
      </c>
      <c r="N16" s="88">
        <f t="shared" si="3"/>
        <v>2.255523777731665</v>
      </c>
      <c r="O16" s="88">
        <f t="shared" si="3"/>
        <v>10.450149110565121</v>
      </c>
    </row>
    <row r="17" spans="1:15" ht="12.65" customHeight="1" thickBot="1" x14ac:dyDescent="0.35">
      <c r="A17" s="72" t="s">
        <v>21</v>
      </c>
      <c r="B17" s="85">
        <f t="shared" ref="B17:L17" si="4">SUM(B13,B15)</f>
        <v>78</v>
      </c>
      <c r="C17" s="85">
        <f t="shared" si="4"/>
        <v>66</v>
      </c>
      <c r="D17" s="85">
        <f t="shared" si="4"/>
        <v>108</v>
      </c>
      <c r="E17" s="139">
        <f>SUM(E13,E15)</f>
        <v>252</v>
      </c>
      <c r="F17" s="85">
        <f t="shared" si="4"/>
        <v>82</v>
      </c>
      <c r="G17" s="85">
        <f t="shared" si="4"/>
        <v>147</v>
      </c>
      <c r="H17" s="85">
        <f t="shared" si="4"/>
        <v>98</v>
      </c>
      <c r="I17" s="85">
        <f t="shared" si="4"/>
        <v>118</v>
      </c>
      <c r="J17" s="139">
        <f t="shared" si="4"/>
        <v>445</v>
      </c>
      <c r="K17" s="139">
        <f t="shared" si="4"/>
        <v>231</v>
      </c>
      <c r="L17" s="139">
        <f t="shared" si="4"/>
        <v>268</v>
      </c>
      <c r="M17" s="139">
        <f>SUM(M13+M15)</f>
        <v>9</v>
      </c>
      <c r="N17" s="139">
        <f>SUM(N13+N15)</f>
        <v>48</v>
      </c>
      <c r="O17" s="126">
        <f>SUM(E17,J17,K17,L17,M17,N17)</f>
        <v>1253</v>
      </c>
    </row>
    <row r="18" spans="1:15" ht="12.65" customHeight="1" thickTop="1" x14ac:dyDescent="0.3">
      <c r="A18" s="72" t="s">
        <v>776</v>
      </c>
      <c r="B18" s="87"/>
      <c r="C18" s="87"/>
      <c r="D18" s="87"/>
      <c r="E18" s="88">
        <f>SUM(E17/E5*1000000)</f>
        <v>42.156837487733526</v>
      </c>
      <c r="F18" s="87"/>
      <c r="G18" s="87"/>
      <c r="H18" s="87"/>
      <c r="I18" s="87"/>
      <c r="J18" s="88">
        <f t="shared" ref="J18:O18" si="5">SUM(J17/J5*1000000)</f>
        <v>42.611651864144861</v>
      </c>
      <c r="K18" s="88">
        <f t="shared" si="5"/>
        <v>42.657972073247613</v>
      </c>
      <c r="L18" s="88">
        <f t="shared" si="5"/>
        <v>48.291777477976339</v>
      </c>
      <c r="M18" s="88">
        <f t="shared" si="5"/>
        <v>24.01088493450364</v>
      </c>
      <c r="N18" s="88">
        <f t="shared" si="5"/>
        <v>36.08838044370664</v>
      </c>
      <c r="O18" s="88">
        <f t="shared" si="5"/>
        <v>43.072489590585846</v>
      </c>
    </row>
    <row r="19" spans="1:15" s="76" customFormat="1" ht="12.65" customHeight="1" x14ac:dyDescent="0.3">
      <c r="A19" s="72" t="s">
        <v>23</v>
      </c>
      <c r="B19" s="85"/>
      <c r="C19" s="85"/>
      <c r="D19" s="85">
        <v>49</v>
      </c>
      <c r="E19" s="83">
        <f>SUM(D19)</f>
        <v>49</v>
      </c>
      <c r="F19" s="85"/>
      <c r="G19" s="85">
        <v>99</v>
      </c>
      <c r="H19" s="85" t="s">
        <v>24</v>
      </c>
      <c r="I19" s="85">
        <v>70</v>
      </c>
      <c r="J19" s="83">
        <f>SUM(G19:I19)</f>
        <v>169</v>
      </c>
      <c r="K19" s="83">
        <v>97</v>
      </c>
      <c r="L19" s="83">
        <v>75</v>
      </c>
      <c r="M19" s="89"/>
      <c r="N19" s="83">
        <v>4</v>
      </c>
      <c r="O19" s="120">
        <f>SUM(E19,J19,K19,L19,M19,N19)</f>
        <v>394</v>
      </c>
    </row>
    <row r="20" spans="1:15" ht="12.65" customHeight="1" x14ac:dyDescent="0.3">
      <c r="A20" s="72" t="s">
        <v>776</v>
      </c>
      <c r="B20" s="87"/>
      <c r="C20" s="87"/>
      <c r="D20" s="87"/>
      <c r="E20" s="88">
        <f>SUM(E19/E5*1000000)</f>
        <v>8.1971628448370755</v>
      </c>
      <c r="F20" s="87"/>
      <c r="G20" s="87"/>
      <c r="H20" s="87"/>
      <c r="I20" s="87"/>
      <c r="J20" s="88">
        <f>SUM(J19/J5*1000000)</f>
        <v>16.182852056270747</v>
      </c>
      <c r="K20" s="88">
        <f>SUM(K19/K5*1000000)</f>
        <v>17.912654939848569</v>
      </c>
      <c r="L20" s="88">
        <f>SUM(L19/L5*1000000)</f>
        <v>13.514489965851586</v>
      </c>
      <c r="M20" s="88"/>
      <c r="N20" s="88">
        <f>SUM(N19/N5*1000000)</f>
        <v>3.0073650369755534</v>
      </c>
      <c r="O20" s="88">
        <f>SUM(O19/O5*1000000)</f>
        <v>13.543943255140322</v>
      </c>
    </row>
    <row r="21" spans="1:15" s="76" customFormat="1" ht="12.5" customHeight="1" x14ac:dyDescent="0.3">
      <c r="A21" s="72" t="s">
        <v>25</v>
      </c>
      <c r="B21" s="85"/>
      <c r="C21" s="85"/>
      <c r="D21" s="85">
        <v>1</v>
      </c>
      <c r="E21" s="83">
        <f>SUM(D21)</f>
        <v>1</v>
      </c>
      <c r="F21" s="85"/>
      <c r="G21" s="85">
        <v>1</v>
      </c>
      <c r="H21" s="85" t="s">
        <v>24</v>
      </c>
      <c r="I21" s="85">
        <v>0</v>
      </c>
      <c r="J21" s="83">
        <f>SUM(G21:I21)</f>
        <v>1</v>
      </c>
      <c r="K21" s="121">
        <v>1</v>
      </c>
      <c r="L21" s="121" t="s">
        <v>24</v>
      </c>
      <c r="M21" s="89"/>
      <c r="N21" s="83"/>
      <c r="O21" s="120">
        <f>SUM(E21,J21,K21,L21,M21,N21)</f>
        <v>3</v>
      </c>
    </row>
    <row r="22" spans="1:15" ht="12.65" customHeight="1" x14ac:dyDescent="0.3">
      <c r="A22" s="72" t="s">
        <v>776</v>
      </c>
      <c r="B22" s="90"/>
      <c r="C22" s="90"/>
      <c r="D22" s="90"/>
      <c r="E22" s="88">
        <f>SUM(E21/E5*1000000)</f>
        <v>0.16728903764973624</v>
      </c>
      <c r="F22" s="90"/>
      <c r="G22" s="90"/>
      <c r="H22" s="90"/>
      <c r="I22" s="90"/>
      <c r="J22" s="88">
        <f>SUM(J21/J5*1000000)</f>
        <v>9.5756521043022166E-2</v>
      </c>
      <c r="K22" s="88">
        <f>SUM(K21/K5*1000000)</f>
        <v>0.18466654577163469</v>
      </c>
      <c r="L22" s="91"/>
      <c r="M22" s="91"/>
      <c r="N22" s="88"/>
      <c r="O22" s="88">
        <f>SUM(O21/O5*1000000)</f>
        <v>0.10312647148584002</v>
      </c>
    </row>
    <row r="23" spans="1:15" ht="12.65" customHeight="1" x14ac:dyDescent="0.3">
      <c r="A23" s="72" t="s">
        <v>26</v>
      </c>
      <c r="B23" s="77"/>
      <c r="C23" s="77"/>
      <c r="D23" s="85" t="s">
        <v>24</v>
      </c>
      <c r="E23" s="83" t="s">
        <v>24</v>
      </c>
      <c r="F23" s="77"/>
      <c r="G23" s="85">
        <v>0</v>
      </c>
      <c r="H23" s="85" t="s">
        <v>24</v>
      </c>
      <c r="I23" s="85">
        <v>0</v>
      </c>
      <c r="J23" s="83">
        <f>SUM(G23:I23)</f>
        <v>0</v>
      </c>
      <c r="K23" s="83" t="s">
        <v>24</v>
      </c>
      <c r="L23" s="92"/>
      <c r="M23" s="78"/>
      <c r="N23" s="83"/>
      <c r="O23" s="120">
        <f>SUM(E23,J23,K23,L23,M23,N23)</f>
        <v>0</v>
      </c>
    </row>
    <row r="24" spans="1:15" ht="12.65" customHeight="1" thickBot="1" x14ac:dyDescent="0.35">
      <c r="A24" s="72" t="s">
        <v>27</v>
      </c>
      <c r="B24" s="77"/>
      <c r="C24" s="77"/>
      <c r="D24" s="85">
        <f>SUM(D19,D21,D23)</f>
        <v>50</v>
      </c>
      <c r="E24" s="93">
        <f>SUM(E19,E21,E23)</f>
        <v>50</v>
      </c>
      <c r="F24" s="77"/>
      <c r="G24" s="85">
        <f>SUM(G19,G21,G23)</f>
        <v>100</v>
      </c>
      <c r="H24" s="85" t="s">
        <v>24</v>
      </c>
      <c r="I24" s="85">
        <f>SUM(I19,I21,I23)</f>
        <v>70</v>
      </c>
      <c r="J24" s="93">
        <f>SUM(J19,J21,J23)</f>
        <v>170</v>
      </c>
      <c r="K24" s="93">
        <f>SUM(K19,K21,K23)</f>
        <v>98</v>
      </c>
      <c r="L24" s="93">
        <f>SUM(L19,L21,L23)</f>
        <v>75</v>
      </c>
      <c r="M24" s="89"/>
      <c r="N24" s="93">
        <f>SUM(N19,N21,N23)</f>
        <v>4</v>
      </c>
      <c r="O24" s="126">
        <f>SUM(E24,J24,K24,L24,M24,N24)</f>
        <v>397</v>
      </c>
    </row>
    <row r="25" spans="1:15" ht="12.65" customHeight="1" thickTop="1" x14ac:dyDescent="0.3">
      <c r="A25" s="72" t="s">
        <v>776</v>
      </c>
      <c r="B25" s="87"/>
      <c r="C25" s="87"/>
      <c r="D25" s="87"/>
      <c r="E25" s="88">
        <f>SUM(E24/E5*1000000)</f>
        <v>8.3644518824868133</v>
      </c>
      <c r="F25" s="87"/>
      <c r="G25" s="87"/>
      <c r="H25" s="87"/>
      <c r="I25" s="87"/>
      <c r="J25" s="88">
        <f>SUM(J24/J5*1000000)</f>
        <v>16.278608577313765</v>
      </c>
      <c r="K25" s="88">
        <f>SUM(K24/K5*1000000)</f>
        <v>18.097321485620203</v>
      </c>
      <c r="L25" s="88">
        <f>SUM(L24/L5*1000000)</f>
        <v>13.514489965851586</v>
      </c>
      <c r="M25" s="88"/>
      <c r="N25" s="88">
        <f>SUM(N24/N5*1000000)</f>
        <v>3.0073650369755534</v>
      </c>
      <c r="O25" s="88">
        <f>SUM(O24/O5*1000000)</f>
        <v>13.647069726626162</v>
      </c>
    </row>
    <row r="26" spans="1:15" s="76" customFormat="1" ht="12.65" customHeight="1" x14ac:dyDescent="0.3">
      <c r="A26" s="72" t="s">
        <v>28</v>
      </c>
      <c r="B26" s="85">
        <v>11</v>
      </c>
      <c r="C26" s="85"/>
      <c r="D26" s="85">
        <v>13</v>
      </c>
      <c r="E26" s="122">
        <f>SUM(B26,D26)</f>
        <v>24</v>
      </c>
      <c r="F26" s="85">
        <v>36</v>
      </c>
      <c r="G26" s="85">
        <v>30</v>
      </c>
      <c r="H26" s="85"/>
      <c r="I26" s="85"/>
      <c r="J26" s="122">
        <f>SUM(F26,G26,I26)</f>
        <v>66</v>
      </c>
      <c r="K26" s="122">
        <v>23</v>
      </c>
      <c r="L26" s="122">
        <v>22</v>
      </c>
      <c r="M26" s="89"/>
      <c r="N26" s="89"/>
      <c r="O26" s="120">
        <f>SUM(E26,J26,K26,L26,M26,N26)</f>
        <v>135</v>
      </c>
    </row>
    <row r="27" spans="1:15" ht="12.65" customHeight="1" x14ac:dyDescent="0.3">
      <c r="A27" s="72" t="s">
        <v>776</v>
      </c>
      <c r="B27" s="87"/>
      <c r="C27" s="87"/>
      <c r="D27" s="87"/>
      <c r="E27" s="88">
        <f>SUM(E26/E5*1000000)</f>
        <v>4.0149369035936697</v>
      </c>
      <c r="F27" s="87"/>
      <c r="G27" s="87"/>
      <c r="H27" s="87"/>
      <c r="I27" s="87"/>
      <c r="J27" s="88">
        <f>SUM(J26/J5*1000000)</f>
        <v>6.3199303888394631</v>
      </c>
      <c r="K27" s="88">
        <f>SUM(K26/K5*1000000)</f>
        <v>4.2473305527475977</v>
      </c>
      <c r="L27" s="88">
        <f>SUM(L26/L5*1000000)</f>
        <v>3.9642503899831323</v>
      </c>
      <c r="M27" s="88"/>
      <c r="N27" s="88"/>
      <c r="O27" s="88">
        <f>SUM(O26/O5*1000000)</f>
        <v>4.6406912168628001</v>
      </c>
    </row>
    <row r="28" spans="1:15" ht="12.65" customHeight="1" x14ac:dyDescent="0.3">
      <c r="A28" s="72" t="s">
        <v>29</v>
      </c>
      <c r="B28" s="77"/>
      <c r="C28" s="77"/>
      <c r="D28" s="77"/>
      <c r="E28" s="83" t="s">
        <v>24</v>
      </c>
      <c r="F28" s="77"/>
      <c r="G28" s="85" t="s">
        <v>24</v>
      </c>
      <c r="H28" s="85" t="s">
        <v>24</v>
      </c>
      <c r="I28" s="85" t="s">
        <v>24</v>
      </c>
      <c r="J28" s="83">
        <f>SUM(G28:I28)</f>
        <v>0</v>
      </c>
      <c r="K28" s="83">
        <v>0</v>
      </c>
      <c r="L28" s="92"/>
      <c r="M28" s="78"/>
      <c r="N28" s="89"/>
      <c r="O28" s="102">
        <f>SUM(E28,J28,K28,L28,M28,N28)</f>
        <v>0</v>
      </c>
    </row>
    <row r="29" spans="1:15" ht="12.65" customHeight="1" thickBot="1" x14ac:dyDescent="0.35">
      <c r="A29" s="72" t="s">
        <v>30</v>
      </c>
      <c r="B29" s="85">
        <f>SUM(B26,B28)</f>
        <v>11</v>
      </c>
      <c r="C29" s="77"/>
      <c r="D29" s="85">
        <f>SUM(D26,D28)</f>
        <v>13</v>
      </c>
      <c r="E29" s="93">
        <f>SUM(E26,E28)</f>
        <v>24</v>
      </c>
      <c r="F29" s="85">
        <f>SUM(F26,F28)</f>
        <v>36</v>
      </c>
      <c r="G29" s="85">
        <f>SUM(G26,G28)</f>
        <v>30</v>
      </c>
      <c r="H29" s="85" t="s">
        <v>24</v>
      </c>
      <c r="I29" s="85"/>
      <c r="J29" s="93">
        <f>SUM(,J26,J28)</f>
        <v>66</v>
      </c>
      <c r="K29" s="93">
        <f>SUM(K26,K28)</f>
        <v>23</v>
      </c>
      <c r="L29" s="93">
        <f>SUM(L26,L28)</f>
        <v>22</v>
      </c>
      <c r="M29" s="89"/>
      <c r="N29" s="89"/>
      <c r="O29" s="93">
        <f>SUM(O26,O28)</f>
        <v>135</v>
      </c>
    </row>
    <row r="30" spans="1:15" ht="12.65" customHeight="1" thickTop="1" x14ac:dyDescent="0.3">
      <c r="A30" s="72" t="s">
        <v>776</v>
      </c>
      <c r="B30" s="87"/>
      <c r="C30" s="87"/>
      <c r="D30" s="87"/>
      <c r="E30" s="88">
        <f>SUM(E29/E5*1000000)</f>
        <v>4.0149369035936697</v>
      </c>
      <c r="F30" s="87"/>
      <c r="G30" s="87"/>
      <c r="H30" s="87"/>
      <c r="I30" s="87"/>
      <c r="J30" s="88">
        <f>SUM(J29/J5*1000000)</f>
        <v>6.3199303888394631</v>
      </c>
      <c r="K30" s="88">
        <f>SUM(K29/K5*1000000)</f>
        <v>4.2473305527475977</v>
      </c>
      <c r="L30" s="88">
        <f>SUM(L29/L5*1000000)</f>
        <v>3.9642503899831323</v>
      </c>
      <c r="M30" s="88"/>
      <c r="N30" s="88"/>
      <c r="O30" s="88">
        <f>SUM(O29/O5*1000000)</f>
        <v>4.6406912168628001</v>
      </c>
    </row>
    <row r="31" spans="1:15" s="76" customFormat="1" ht="12.65" customHeight="1" x14ac:dyDescent="0.3">
      <c r="A31" s="72" t="s">
        <v>31</v>
      </c>
      <c r="B31" s="85"/>
      <c r="C31" s="85"/>
      <c r="D31" s="85">
        <v>0</v>
      </c>
      <c r="E31" s="83">
        <f>SUM(D31)</f>
        <v>0</v>
      </c>
      <c r="F31" s="85">
        <v>0</v>
      </c>
      <c r="G31" s="85">
        <v>0</v>
      </c>
      <c r="H31" s="85"/>
      <c r="I31" s="85"/>
      <c r="J31" s="83">
        <f>SUM(F31:I31)</f>
        <v>0</v>
      </c>
      <c r="K31" s="83">
        <v>0</v>
      </c>
      <c r="L31" s="83">
        <v>0</v>
      </c>
      <c r="M31" s="89"/>
      <c r="N31" s="83"/>
      <c r="O31" s="120">
        <f>SUM(E31,J31,K31,L31,M31,N31)</f>
        <v>0</v>
      </c>
    </row>
    <row r="32" spans="1:15" ht="12.65" customHeight="1" x14ac:dyDescent="0.3">
      <c r="A32" s="72" t="s">
        <v>776</v>
      </c>
      <c r="B32" s="87"/>
      <c r="C32" s="87"/>
      <c r="D32" s="87"/>
      <c r="E32" s="88">
        <f>SUM(E31/E5*1000000)</f>
        <v>0</v>
      </c>
      <c r="F32" s="87"/>
      <c r="G32" s="87"/>
      <c r="H32" s="87"/>
      <c r="I32" s="87"/>
      <c r="J32" s="88">
        <f>SUM(J31/J5*1000000)</f>
        <v>0</v>
      </c>
      <c r="K32" s="88">
        <f>SUM(K31/K5*1000000)</f>
        <v>0</v>
      </c>
      <c r="L32" s="88">
        <f>SUM(L31/L5*1000000)</f>
        <v>0</v>
      </c>
      <c r="M32" s="88"/>
      <c r="N32" s="88"/>
      <c r="O32" s="88">
        <f>SUM(O31/O5*1000000)</f>
        <v>0</v>
      </c>
    </row>
    <row r="33" spans="1:15" s="76" customFormat="1" ht="12.65" customHeight="1" x14ac:dyDescent="0.3">
      <c r="A33" s="72" t="s">
        <v>32</v>
      </c>
      <c r="B33" s="85"/>
      <c r="C33" s="85"/>
      <c r="D33" s="85">
        <v>17</v>
      </c>
      <c r="E33" s="83">
        <f>SUM(D33)</f>
        <v>17</v>
      </c>
      <c r="F33" s="85">
        <v>18</v>
      </c>
      <c r="G33" s="85">
        <v>32</v>
      </c>
      <c r="H33" s="85"/>
      <c r="I33" s="85"/>
      <c r="J33" s="83">
        <f>SUM(F33:I33)</f>
        <v>50</v>
      </c>
      <c r="K33" s="83">
        <v>23</v>
      </c>
      <c r="L33" s="83">
        <v>24</v>
      </c>
      <c r="M33" s="89"/>
      <c r="N33" s="83">
        <v>2</v>
      </c>
      <c r="O33" s="120">
        <f>SUM(E33,J33,K33,L33,M33,N33)</f>
        <v>116</v>
      </c>
    </row>
    <row r="34" spans="1:15" ht="12.65" customHeight="1" x14ac:dyDescent="0.3">
      <c r="A34" s="72" t="s">
        <v>776</v>
      </c>
      <c r="B34" s="90"/>
      <c r="C34" s="90"/>
      <c r="D34" s="90"/>
      <c r="E34" s="88">
        <f>SUM(E33/E5*1000000)</f>
        <v>2.8439136400455163</v>
      </c>
      <c r="F34" s="90"/>
      <c r="G34" s="90"/>
      <c r="H34" s="90"/>
      <c r="I34" s="90"/>
      <c r="J34" s="88">
        <f>SUM(J33/J5*1000000)</f>
        <v>4.7878260521511082</v>
      </c>
      <c r="K34" s="88">
        <f>SUM(K33/K5*1000000)</f>
        <v>4.2473305527475977</v>
      </c>
      <c r="L34" s="88">
        <f>SUM(L33/L5*1000000)</f>
        <v>4.3246367890725077</v>
      </c>
      <c r="M34" s="91"/>
      <c r="N34" s="88">
        <f>SUM(N33/N5*1000000)</f>
        <v>1.5036825184877767</v>
      </c>
      <c r="O34" s="88">
        <f>SUM(O33/O5*1000000)</f>
        <v>3.9875568974524804</v>
      </c>
    </row>
    <row r="35" spans="1:15" s="76" customFormat="1" ht="12.5" customHeight="1" x14ac:dyDescent="0.3">
      <c r="A35" s="72" t="s">
        <v>33</v>
      </c>
      <c r="B35" s="85"/>
      <c r="C35" s="85"/>
      <c r="D35" s="85">
        <v>5</v>
      </c>
      <c r="E35" s="83">
        <f>SUM(D35)</f>
        <v>5</v>
      </c>
      <c r="F35" s="85">
        <v>0</v>
      </c>
      <c r="G35" s="85">
        <v>1</v>
      </c>
      <c r="H35" s="85"/>
      <c r="I35" s="85"/>
      <c r="J35" s="83">
        <f>SUM(F35:I35)</f>
        <v>1</v>
      </c>
      <c r="K35" s="83">
        <v>1</v>
      </c>
      <c r="L35" s="83">
        <v>0</v>
      </c>
      <c r="M35" s="89"/>
      <c r="N35" s="83">
        <v>0</v>
      </c>
      <c r="O35" s="120">
        <f>SUM(E35,J35,K35,L35,M35,N35)</f>
        <v>7</v>
      </c>
    </row>
    <row r="36" spans="1:15" ht="12.65" customHeight="1" x14ac:dyDescent="0.3">
      <c r="A36" s="72" t="s">
        <v>776</v>
      </c>
      <c r="B36" s="87"/>
      <c r="C36" s="87"/>
      <c r="D36" s="87"/>
      <c r="E36" s="88">
        <f>SUM(E35/E5*1000000)</f>
        <v>0.83644518824868119</v>
      </c>
      <c r="F36" s="87"/>
      <c r="G36" s="87"/>
      <c r="H36" s="87"/>
      <c r="I36" s="87"/>
      <c r="J36" s="88">
        <f>SUM(J35/J5*1000000)</f>
        <v>9.5756521043022166E-2</v>
      </c>
      <c r="K36" s="88">
        <f>SUM(K35/K5*1000000)</f>
        <v>0.18466654577163469</v>
      </c>
      <c r="L36" s="88">
        <f>SUM(L35/L5*1000000)</f>
        <v>0</v>
      </c>
      <c r="M36" s="88"/>
      <c r="N36" s="88">
        <f>SUM(N35/N5*1000000)</f>
        <v>0</v>
      </c>
      <c r="O36" s="88">
        <f>SUM(O35/O5*1000000)</f>
        <v>0.24062843346696003</v>
      </c>
    </row>
    <row r="37" spans="1:15" ht="12.65" customHeight="1" thickBot="1" x14ac:dyDescent="0.35">
      <c r="A37" s="72" t="s">
        <v>34</v>
      </c>
      <c r="B37" s="77"/>
      <c r="C37" s="77"/>
      <c r="D37" s="85">
        <f>SUM(D31,D33,D35)</f>
        <v>22</v>
      </c>
      <c r="E37" s="139">
        <f>SUM(E31,E33,E35)</f>
        <v>22</v>
      </c>
      <c r="F37" s="85">
        <f>SUM(F31,F33,F35)</f>
        <v>18</v>
      </c>
      <c r="G37" s="85">
        <f>SUM(G31,G33,G35)</f>
        <v>33</v>
      </c>
      <c r="H37" s="77"/>
      <c r="I37" s="77"/>
      <c r="J37" s="139">
        <f>SUM(J31,J33,J35)</f>
        <v>51</v>
      </c>
      <c r="K37" s="139">
        <f>SUM(K31,K33,K35)</f>
        <v>24</v>
      </c>
      <c r="L37" s="139">
        <f>SUM(L31,L33,L35)</f>
        <v>24</v>
      </c>
      <c r="M37" s="89"/>
      <c r="N37" s="139">
        <f>SUM(N31,N33,N35)</f>
        <v>2</v>
      </c>
      <c r="O37" s="126">
        <f>SUM(E37,J37,K37,L37,M37,N37)</f>
        <v>123</v>
      </c>
    </row>
    <row r="38" spans="1:15" ht="12.65" customHeight="1" thickTop="1" x14ac:dyDescent="0.3">
      <c r="A38" s="72" t="s">
        <v>776</v>
      </c>
      <c r="B38" s="87"/>
      <c r="C38" s="87"/>
      <c r="D38" s="87"/>
      <c r="E38" s="88">
        <f>SUM(E37/E5*1000000)</f>
        <v>3.6803588282941972</v>
      </c>
      <c r="F38" s="87"/>
      <c r="G38" s="87"/>
      <c r="H38" s="87"/>
      <c r="I38" s="87"/>
      <c r="J38" s="88">
        <f>SUM(J37/J5*1000000)</f>
        <v>4.88358257319413</v>
      </c>
      <c r="K38" s="88">
        <f>SUM(K37/K5*1000000)</f>
        <v>4.4319970985192336</v>
      </c>
      <c r="L38" s="88">
        <f>SUM(L37/L5*1000000)</f>
        <v>4.3246367890725077</v>
      </c>
      <c r="M38" s="88"/>
      <c r="N38" s="88">
        <f>SUM(N37/N5*1000000)</f>
        <v>1.5036825184877767</v>
      </c>
      <c r="O38" s="88">
        <f>SUM(O37/O5*1000000)</f>
        <v>4.2281853309194402</v>
      </c>
    </row>
    <row r="39" spans="1:15" s="76" customFormat="1" ht="12.65" customHeight="1" thickBot="1" x14ac:dyDescent="0.35">
      <c r="A39" s="72" t="s">
        <v>35</v>
      </c>
      <c r="B39" s="85"/>
      <c r="C39" s="85"/>
      <c r="D39" s="85">
        <v>4</v>
      </c>
      <c r="E39" s="138">
        <f>(SUM(B39:D39))</f>
        <v>4</v>
      </c>
      <c r="F39" s="85">
        <v>3</v>
      </c>
      <c r="G39" s="85">
        <v>5</v>
      </c>
      <c r="H39" s="85">
        <v>2</v>
      </c>
      <c r="I39" s="85">
        <v>3</v>
      </c>
      <c r="J39" s="138">
        <f>SUM(F39:I39)</f>
        <v>13</v>
      </c>
      <c r="K39" s="138">
        <v>5</v>
      </c>
      <c r="L39" s="138">
        <v>31</v>
      </c>
      <c r="M39" s="89"/>
      <c r="N39" s="138">
        <v>1</v>
      </c>
      <c r="O39" s="126">
        <f>SUM(E39,J39,K39,L39,M39,N39)</f>
        <v>54</v>
      </c>
    </row>
    <row r="40" spans="1:15" ht="12.65" customHeight="1" thickTop="1" x14ac:dyDescent="0.3">
      <c r="A40" s="72" t="s">
        <v>776</v>
      </c>
      <c r="B40" s="90"/>
      <c r="C40" s="90"/>
      <c r="D40" s="90"/>
      <c r="E40" s="88">
        <f>SUM(E39/E5*1000000)</f>
        <v>0.66915615059894495</v>
      </c>
      <c r="F40" s="90"/>
      <c r="G40" s="90"/>
      <c r="H40" s="90"/>
      <c r="I40" s="90"/>
      <c r="J40" s="88">
        <f>SUM(J39/J5*1000000)</f>
        <v>1.244834773559288</v>
      </c>
      <c r="K40" s="88">
        <f>SUM(K39/K5*1000000)</f>
        <v>0.92333272885817352</v>
      </c>
      <c r="L40" s="88">
        <f>SUM(L39/L5*1000000)</f>
        <v>5.5859891858853228</v>
      </c>
      <c r="M40" s="91"/>
      <c r="N40" s="88">
        <f>SUM(N39/N5*1000000)</f>
        <v>0.75184125924388834</v>
      </c>
      <c r="O40" s="88">
        <f>SUM(O39/O5*1000000)</f>
        <v>1.8562764867451202</v>
      </c>
    </row>
    <row r="41" spans="1:15" ht="12.65" customHeight="1" thickBot="1" x14ac:dyDescent="0.35">
      <c r="A41" s="72" t="s">
        <v>751</v>
      </c>
      <c r="B41" s="77"/>
      <c r="C41" s="77"/>
      <c r="D41" s="77"/>
      <c r="E41" s="78" t="s">
        <v>24</v>
      </c>
      <c r="F41" s="85">
        <v>0</v>
      </c>
      <c r="G41" s="85">
        <v>0</v>
      </c>
      <c r="H41" s="85">
        <v>2</v>
      </c>
      <c r="I41" s="85">
        <v>1</v>
      </c>
      <c r="J41" s="138">
        <f>SUM(F41:I41)</f>
        <v>3</v>
      </c>
      <c r="K41" s="140">
        <v>0</v>
      </c>
      <c r="L41" s="140">
        <v>0</v>
      </c>
      <c r="M41" s="91"/>
      <c r="N41" s="89"/>
      <c r="O41" s="126">
        <f>SUM(E41,J41,K41,L41,M41,N41)</f>
        <v>3</v>
      </c>
    </row>
    <row r="42" spans="1:15" ht="12.65" customHeight="1" thickTop="1" x14ac:dyDescent="0.3">
      <c r="A42" s="72" t="s">
        <v>776</v>
      </c>
      <c r="B42" s="90"/>
      <c r="C42" s="90"/>
      <c r="D42" s="90"/>
      <c r="E42" s="91"/>
      <c r="F42" s="90"/>
      <c r="G42" s="90"/>
      <c r="H42" s="90"/>
      <c r="I42" s="90"/>
      <c r="J42" s="88">
        <f>SUM(J41/J5*1000000)</f>
        <v>0.28726956312906649</v>
      </c>
      <c r="K42" s="88">
        <f>SUM(K41/K5*1000000)</f>
        <v>0</v>
      </c>
      <c r="L42" s="88">
        <f>SUM(L41/L5*1000000)</f>
        <v>0</v>
      </c>
      <c r="M42" s="91"/>
      <c r="N42" s="88"/>
      <c r="O42" s="88">
        <f>SUM(O41/O5*1000000)</f>
        <v>0.10312647148584002</v>
      </c>
    </row>
    <row r="43" spans="1:15" ht="12.65" customHeight="1" thickBot="1" x14ac:dyDescent="0.35">
      <c r="A43" s="106" t="s">
        <v>37</v>
      </c>
      <c r="B43" s="77"/>
      <c r="C43" s="77"/>
      <c r="D43" s="77"/>
      <c r="E43" s="78"/>
      <c r="F43" s="77"/>
      <c r="G43" s="85">
        <v>2</v>
      </c>
      <c r="H43" s="77"/>
      <c r="I43" s="77" t="s">
        <v>24</v>
      </c>
      <c r="J43" s="138">
        <f>SUM(F43:I43)</f>
        <v>2</v>
      </c>
      <c r="K43" s="78"/>
      <c r="L43" s="138">
        <v>0</v>
      </c>
      <c r="M43" s="78"/>
      <c r="N43" s="89"/>
      <c r="O43" s="126">
        <f>SUM(E43,J43,K43,L43,M43,N43)</f>
        <v>2</v>
      </c>
    </row>
    <row r="44" spans="1:15" ht="12.65" customHeight="1" thickTop="1" x14ac:dyDescent="0.3">
      <c r="A44" s="106" t="s">
        <v>776</v>
      </c>
      <c r="B44" s="77"/>
      <c r="C44" s="77"/>
      <c r="D44" s="77"/>
      <c r="E44" s="78"/>
      <c r="F44" s="77"/>
      <c r="G44" s="85"/>
      <c r="H44" s="77"/>
      <c r="I44" s="77"/>
      <c r="J44" s="88">
        <f>SUM(J43/J5*1000000)</f>
        <v>0.19151304208604433</v>
      </c>
      <c r="K44" s="78"/>
      <c r="L44" s="88">
        <f>SUM(L43/L5*1000000)</f>
        <v>0</v>
      </c>
      <c r="M44" s="78"/>
      <c r="N44" s="88"/>
      <c r="O44" s="88">
        <f>SUM(O43/O5*1000000)</f>
        <v>6.8750980990559998E-2</v>
      </c>
    </row>
    <row r="45" spans="1:15" ht="12.65" customHeight="1" x14ac:dyDescent="0.25">
      <c r="B45" s="113"/>
      <c r="C45" s="113"/>
      <c r="D45" s="113"/>
      <c r="E45" s="113"/>
      <c r="I45" s="112"/>
    </row>
    <row r="46" spans="1:15" s="96" customFormat="1" ht="12.65" customHeight="1" x14ac:dyDescent="0.3">
      <c r="A46" t="s">
        <v>849</v>
      </c>
      <c r="B46" s="113"/>
      <c r="C46" s="113"/>
      <c r="D46" s="113"/>
      <c r="E46" s="113"/>
      <c r="I46" s="112"/>
    </row>
    <row r="47" spans="1:15" ht="12.65" customHeight="1" x14ac:dyDescent="0.25">
      <c r="A47" t="s">
        <v>850</v>
      </c>
      <c r="B47" s="113"/>
      <c r="C47" s="113"/>
      <c r="D47" s="113"/>
      <c r="E47" s="113"/>
      <c r="I47" s="112"/>
    </row>
    <row r="48" spans="1:15" ht="12.65" customHeight="1" x14ac:dyDescent="0.25">
      <c r="A48" t="s">
        <v>851</v>
      </c>
      <c r="B48" s="113"/>
      <c r="C48" s="113"/>
      <c r="D48" s="113"/>
      <c r="E48" s="113"/>
      <c r="I48" s="112"/>
      <c r="J48" s="114"/>
      <c r="K48" s="114"/>
    </row>
    <row r="49" spans="1:256" ht="12.65" customHeight="1" x14ac:dyDescent="0.3">
      <c r="A49" t="s">
        <v>852</v>
      </c>
      <c r="B49" s="112"/>
      <c r="C49" s="112"/>
      <c r="D49" s="112"/>
      <c r="E49" s="112"/>
      <c r="F49" s="112"/>
      <c r="G49" s="112"/>
      <c r="H49" s="113"/>
      <c r="I49" s="112"/>
      <c r="J49" s="114"/>
      <c r="K49" s="114"/>
      <c r="N49" s="98"/>
      <c r="O49" s="98"/>
    </row>
    <row r="50" spans="1:256" s="99" customFormat="1" ht="12.65" customHeight="1" x14ac:dyDescent="0.25">
      <c r="A50" t="s">
        <v>853</v>
      </c>
      <c r="B50" s="112"/>
      <c r="C50" s="112"/>
      <c r="D50" s="112"/>
      <c r="E50" s="112"/>
      <c r="F50" s="112"/>
      <c r="G50" s="112"/>
      <c r="I50" s="112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3"/>
      <c r="BR50" s="143"/>
      <c r="BS50" s="143"/>
      <c r="BT50" s="143"/>
      <c r="BU50" s="143"/>
      <c r="BV50" s="143"/>
      <c r="BW50" s="143"/>
      <c r="BX50" s="143"/>
      <c r="BY50" s="143"/>
      <c r="BZ50" s="143"/>
      <c r="CA50" s="143"/>
      <c r="CB50" s="143"/>
      <c r="CC50" s="143"/>
      <c r="CD50" s="143"/>
      <c r="CE50" s="143"/>
      <c r="CF50" s="143"/>
      <c r="CG50" s="143"/>
      <c r="CH50" s="143"/>
      <c r="CI50" s="143"/>
      <c r="CJ50" s="143"/>
      <c r="CK50" s="143"/>
      <c r="CL50" s="143"/>
      <c r="CM50" s="143"/>
      <c r="CN50" s="143"/>
      <c r="CO50" s="143"/>
      <c r="CP50" s="143"/>
      <c r="CQ50" s="143"/>
      <c r="CR50" s="143"/>
      <c r="CS50" s="143"/>
      <c r="CT50" s="143"/>
      <c r="CU50" s="143"/>
      <c r="CV50" s="143"/>
      <c r="CW50" s="143"/>
      <c r="CX50" s="143"/>
      <c r="CY50" s="143"/>
      <c r="CZ50" s="143"/>
      <c r="DA50" s="143"/>
      <c r="DB50" s="143"/>
      <c r="DC50" s="143"/>
      <c r="DD50" s="143"/>
      <c r="DE50" s="143"/>
      <c r="DF50" s="143"/>
      <c r="DG50" s="143"/>
      <c r="DH50" s="143"/>
      <c r="DI50" s="143"/>
      <c r="DJ50" s="143"/>
      <c r="DK50" s="143"/>
      <c r="DL50" s="143"/>
      <c r="DM50" s="143"/>
      <c r="DN50" s="143"/>
      <c r="DO50" s="143"/>
      <c r="DP50" s="143"/>
      <c r="DQ50" s="143"/>
      <c r="DR50" s="143"/>
      <c r="DS50" s="143"/>
      <c r="DT50" s="143"/>
      <c r="DU50" s="143"/>
      <c r="DV50" s="143"/>
      <c r="DW50" s="143"/>
      <c r="DX50" s="143"/>
      <c r="DY50" s="143"/>
      <c r="DZ50" s="143"/>
      <c r="EA50" s="143"/>
      <c r="EB50" s="143"/>
      <c r="EC50" s="143"/>
      <c r="ED50" s="143"/>
      <c r="EE50" s="143"/>
      <c r="EF50" s="143"/>
      <c r="EG50" s="143"/>
      <c r="EH50" s="143"/>
      <c r="EI50" s="143"/>
      <c r="EJ50" s="143"/>
      <c r="EK50" s="143"/>
      <c r="EL50" s="143"/>
      <c r="EM50" s="143"/>
      <c r="EN50" s="143"/>
      <c r="EO50" s="143"/>
      <c r="EP50" s="143"/>
      <c r="EQ50" s="143"/>
      <c r="ER50" s="143"/>
      <c r="ES50" s="143"/>
      <c r="ET50" s="143"/>
      <c r="EU50" s="143"/>
      <c r="EV50" s="143"/>
      <c r="EW50" s="143"/>
      <c r="EX50" s="143"/>
      <c r="EY50" s="143"/>
      <c r="EZ50" s="143"/>
      <c r="FA50" s="143"/>
      <c r="FB50" s="143"/>
      <c r="FC50" s="143"/>
      <c r="FD50" s="143"/>
      <c r="FE50" s="143"/>
      <c r="FF50" s="143"/>
      <c r="FG50" s="143"/>
      <c r="FH50" s="143"/>
      <c r="FI50" s="143"/>
      <c r="FJ50" s="143"/>
      <c r="FK50" s="143"/>
      <c r="FL50" s="143"/>
      <c r="FM50" s="143"/>
      <c r="FN50" s="143"/>
      <c r="FO50" s="143"/>
      <c r="FP50" s="143"/>
      <c r="FQ50" s="143"/>
      <c r="FR50" s="143"/>
      <c r="FS50" s="143"/>
      <c r="FT50" s="143"/>
      <c r="FU50" s="143"/>
      <c r="FV50" s="143"/>
      <c r="FW50" s="143"/>
      <c r="FX50" s="143"/>
      <c r="FY50" s="143"/>
      <c r="FZ50" s="143"/>
      <c r="GA50" s="143"/>
      <c r="GB50" s="143"/>
      <c r="GC50" s="143"/>
      <c r="GD50" s="143"/>
      <c r="GE50" s="143"/>
      <c r="GF50" s="143"/>
      <c r="GG50" s="143"/>
      <c r="GH50" s="143"/>
      <c r="GI50" s="143"/>
      <c r="GJ50" s="143"/>
      <c r="GK50" s="143"/>
      <c r="GL50" s="143"/>
      <c r="GM50" s="143"/>
      <c r="GN50" s="143"/>
      <c r="GO50" s="143"/>
      <c r="GP50" s="143"/>
      <c r="GQ50" s="143"/>
      <c r="GR50" s="143"/>
      <c r="GS50" s="143"/>
      <c r="GT50" s="143"/>
      <c r="GU50" s="143"/>
      <c r="GV50" s="143"/>
      <c r="GW50" s="143"/>
      <c r="GX50" s="143"/>
      <c r="GY50" s="143"/>
      <c r="GZ50" s="143"/>
      <c r="HA50" s="143"/>
      <c r="HB50" s="143"/>
      <c r="HC50" s="143"/>
      <c r="HD50" s="143"/>
      <c r="HE50" s="143"/>
      <c r="HF50" s="143"/>
      <c r="HG50" s="143"/>
      <c r="HH50" s="143"/>
      <c r="HI50" s="143"/>
      <c r="HJ50" s="143"/>
      <c r="HK50" s="143"/>
      <c r="HL50" s="143"/>
      <c r="HM50" s="143"/>
      <c r="HN50" s="143"/>
      <c r="HO50" s="143"/>
      <c r="HP50" s="143"/>
      <c r="HQ50" s="143"/>
      <c r="HR50" s="143"/>
      <c r="HS50" s="143"/>
      <c r="HT50" s="143"/>
      <c r="HU50" s="143"/>
      <c r="HV50" s="143"/>
      <c r="HW50" s="143"/>
      <c r="HX50" s="143"/>
      <c r="HY50" s="143"/>
      <c r="HZ50" s="143"/>
      <c r="IA50" s="143"/>
      <c r="IB50" s="143"/>
      <c r="IC50" s="143"/>
      <c r="ID50" s="143"/>
      <c r="IE50" s="143"/>
      <c r="IF50" s="143"/>
      <c r="IG50" s="143"/>
      <c r="IH50" s="143"/>
      <c r="II50" s="143"/>
      <c r="IJ50" s="143"/>
      <c r="IK50" s="143"/>
      <c r="IL50" s="143"/>
      <c r="IM50" s="143"/>
      <c r="IN50" s="143"/>
      <c r="IO50" s="143"/>
      <c r="IP50" s="143"/>
      <c r="IQ50" s="143"/>
      <c r="IR50" s="143"/>
      <c r="IS50" s="143"/>
      <c r="IT50" s="143"/>
      <c r="IU50" s="143"/>
      <c r="IV50" s="143"/>
    </row>
    <row r="51" spans="1:256" ht="12.65" customHeight="1" x14ac:dyDescent="0.25">
      <c r="A51" t="s">
        <v>854</v>
      </c>
      <c r="B51" s="143"/>
      <c r="C51" s="143"/>
      <c r="D51" s="143"/>
      <c r="E51" s="143"/>
      <c r="F51" s="143"/>
      <c r="G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  <c r="BM51" s="143"/>
      <c r="BN51" s="143"/>
      <c r="BO51" s="143"/>
      <c r="BP51" s="143"/>
      <c r="BQ51" s="143"/>
      <c r="BR51" s="143"/>
      <c r="BS51" s="143"/>
      <c r="BT51" s="143"/>
      <c r="BU51" s="143"/>
      <c r="BV51" s="143"/>
      <c r="BW51" s="143"/>
      <c r="BX51" s="143"/>
      <c r="BY51" s="143"/>
      <c r="BZ51" s="143"/>
      <c r="CA51" s="143"/>
      <c r="CB51" s="143"/>
      <c r="CC51" s="143"/>
      <c r="CD51" s="143"/>
      <c r="CE51" s="143"/>
      <c r="CF51" s="143"/>
      <c r="CG51" s="143"/>
      <c r="CH51" s="143"/>
      <c r="CI51" s="143"/>
      <c r="CJ51" s="143"/>
      <c r="CK51" s="143"/>
      <c r="CL51" s="143"/>
      <c r="CM51" s="143"/>
      <c r="CN51" s="143"/>
      <c r="CO51" s="143"/>
      <c r="CP51" s="143"/>
      <c r="CQ51" s="143"/>
      <c r="CR51" s="143"/>
      <c r="CS51" s="143"/>
      <c r="CT51" s="143"/>
      <c r="CU51" s="143"/>
      <c r="CV51" s="143"/>
      <c r="CW51" s="143"/>
      <c r="CX51" s="143"/>
      <c r="CY51" s="143"/>
      <c r="CZ51" s="143"/>
      <c r="DA51" s="143"/>
      <c r="DB51" s="143"/>
      <c r="DC51" s="143"/>
      <c r="DD51" s="143"/>
      <c r="DE51" s="143"/>
      <c r="DF51" s="143"/>
      <c r="DG51" s="143"/>
      <c r="DH51" s="143"/>
      <c r="DI51" s="143"/>
      <c r="DJ51" s="143"/>
      <c r="DK51" s="143"/>
      <c r="DL51" s="143"/>
      <c r="DM51" s="143"/>
      <c r="DN51" s="143"/>
      <c r="DO51" s="143"/>
      <c r="DP51" s="143"/>
      <c r="DQ51" s="143"/>
      <c r="DR51" s="143"/>
      <c r="DS51" s="143"/>
      <c r="DT51" s="143"/>
      <c r="DU51" s="143"/>
      <c r="DV51" s="143"/>
      <c r="DW51" s="143"/>
      <c r="DX51" s="143"/>
      <c r="DY51" s="143"/>
      <c r="DZ51" s="143"/>
      <c r="EA51" s="143"/>
      <c r="EB51" s="143"/>
      <c r="EC51" s="143"/>
      <c r="ED51" s="143"/>
      <c r="EE51" s="143"/>
      <c r="EF51" s="143"/>
      <c r="EG51" s="143"/>
      <c r="EH51" s="143"/>
      <c r="EI51" s="143"/>
      <c r="EJ51" s="143"/>
      <c r="EK51" s="143"/>
      <c r="EL51" s="143"/>
      <c r="EM51" s="143"/>
      <c r="EN51" s="143"/>
      <c r="EO51" s="143"/>
      <c r="EP51" s="143"/>
      <c r="EQ51" s="143"/>
      <c r="ER51" s="143"/>
      <c r="ES51" s="143"/>
      <c r="ET51" s="143"/>
      <c r="EU51" s="143"/>
      <c r="EV51" s="143"/>
      <c r="EW51" s="143"/>
      <c r="EX51" s="143"/>
      <c r="EY51" s="143"/>
      <c r="EZ51" s="143"/>
      <c r="FA51" s="143"/>
      <c r="FB51" s="143"/>
      <c r="FC51" s="143"/>
      <c r="FD51" s="143"/>
      <c r="FE51" s="143"/>
      <c r="FF51" s="143"/>
      <c r="FG51" s="143"/>
      <c r="FH51" s="143"/>
      <c r="FI51" s="143"/>
      <c r="FJ51" s="143"/>
      <c r="FK51" s="143"/>
      <c r="FL51" s="143"/>
      <c r="FM51" s="143"/>
      <c r="FN51" s="143"/>
      <c r="FO51" s="143"/>
      <c r="FP51" s="143"/>
      <c r="FQ51" s="143"/>
      <c r="FR51" s="143"/>
      <c r="FS51" s="143"/>
      <c r="FT51" s="143"/>
      <c r="FU51" s="143"/>
      <c r="FV51" s="143"/>
      <c r="FW51" s="143"/>
      <c r="FX51" s="143"/>
      <c r="FY51" s="143"/>
      <c r="FZ51" s="143"/>
      <c r="GA51" s="143"/>
      <c r="GB51" s="143"/>
      <c r="GC51" s="143"/>
      <c r="GD51" s="143"/>
      <c r="GE51" s="143"/>
      <c r="GF51" s="143"/>
      <c r="GG51" s="143"/>
      <c r="GH51" s="143"/>
      <c r="GI51" s="143"/>
      <c r="GJ51" s="143"/>
      <c r="GK51" s="143"/>
      <c r="GL51" s="143"/>
      <c r="GM51" s="143"/>
      <c r="GN51" s="143"/>
      <c r="GO51" s="143"/>
      <c r="GP51" s="143"/>
      <c r="GQ51" s="143"/>
      <c r="GR51" s="143"/>
      <c r="GS51" s="143"/>
      <c r="GT51" s="143"/>
      <c r="GU51" s="143"/>
      <c r="GV51" s="143"/>
      <c r="GW51" s="143"/>
      <c r="GX51" s="143"/>
      <c r="GY51" s="143"/>
      <c r="GZ51" s="143"/>
      <c r="HA51" s="143"/>
      <c r="HB51" s="143"/>
      <c r="HC51" s="143"/>
      <c r="HD51" s="143"/>
      <c r="HE51" s="143"/>
      <c r="HF51" s="143"/>
      <c r="HG51" s="143"/>
      <c r="HH51" s="143"/>
      <c r="HI51" s="143"/>
      <c r="HJ51" s="143"/>
      <c r="HK51" s="143"/>
      <c r="HL51" s="143"/>
      <c r="HM51" s="143"/>
      <c r="HN51" s="143"/>
      <c r="HO51" s="143"/>
      <c r="HP51" s="143"/>
      <c r="HQ51" s="143"/>
      <c r="HR51" s="143"/>
      <c r="HS51" s="143"/>
      <c r="HT51" s="143"/>
      <c r="HU51" s="143"/>
      <c r="HV51" s="143"/>
      <c r="HW51" s="143"/>
      <c r="HX51" s="143"/>
      <c r="HY51" s="143"/>
      <c r="HZ51" s="143"/>
      <c r="IA51" s="143"/>
      <c r="IB51" s="143"/>
      <c r="IC51" s="143"/>
      <c r="ID51" s="143"/>
      <c r="IE51" s="143"/>
      <c r="IF51" s="143"/>
      <c r="IG51" s="143"/>
      <c r="IH51" s="143"/>
      <c r="II51" s="143"/>
      <c r="IJ51" s="143"/>
      <c r="IK51" s="143"/>
      <c r="IL51" s="143"/>
      <c r="IM51" s="143"/>
      <c r="IN51" s="143"/>
      <c r="IO51" s="143"/>
      <c r="IP51" s="143"/>
      <c r="IQ51" s="143"/>
      <c r="IR51" s="143"/>
      <c r="IS51" s="143"/>
      <c r="IT51" s="143"/>
      <c r="IU51" s="143"/>
      <c r="IV51" s="143"/>
    </row>
    <row r="52" spans="1:256" ht="12.65" customHeight="1" x14ac:dyDescent="0.25">
      <c r="A52" t="s">
        <v>855</v>
      </c>
      <c r="B52" s="143"/>
      <c r="C52" s="143"/>
      <c r="D52" s="143"/>
      <c r="E52" s="143"/>
      <c r="F52" s="143"/>
      <c r="G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143"/>
      <c r="BZ52" s="143"/>
      <c r="CA52" s="143"/>
      <c r="CB52" s="143"/>
      <c r="CC52" s="143"/>
      <c r="CD52" s="143"/>
      <c r="CE52" s="143"/>
      <c r="CF52" s="143"/>
      <c r="CG52" s="143"/>
      <c r="CH52" s="143"/>
      <c r="CI52" s="143"/>
      <c r="CJ52" s="143"/>
      <c r="CK52" s="143"/>
      <c r="CL52" s="143"/>
      <c r="CM52" s="143"/>
      <c r="CN52" s="143"/>
      <c r="CO52" s="143"/>
      <c r="CP52" s="143"/>
      <c r="CQ52" s="143"/>
      <c r="CR52" s="143"/>
      <c r="CS52" s="143"/>
      <c r="CT52" s="143"/>
      <c r="CU52" s="143"/>
      <c r="CV52" s="143"/>
      <c r="CW52" s="143"/>
      <c r="CX52" s="143"/>
      <c r="CY52" s="143"/>
      <c r="CZ52" s="143"/>
      <c r="DA52" s="143"/>
      <c r="DB52" s="143"/>
      <c r="DC52" s="143"/>
      <c r="DD52" s="143"/>
      <c r="DE52" s="143"/>
      <c r="DF52" s="143"/>
      <c r="DG52" s="143"/>
      <c r="DH52" s="143"/>
      <c r="DI52" s="143"/>
      <c r="DJ52" s="143"/>
      <c r="DK52" s="143"/>
      <c r="DL52" s="143"/>
      <c r="DM52" s="143"/>
      <c r="DN52" s="143"/>
      <c r="DO52" s="143"/>
      <c r="DP52" s="143"/>
      <c r="DQ52" s="143"/>
      <c r="DR52" s="143"/>
      <c r="DS52" s="143"/>
      <c r="DT52" s="143"/>
      <c r="DU52" s="143"/>
      <c r="DV52" s="143"/>
      <c r="DW52" s="143"/>
      <c r="DX52" s="143"/>
      <c r="DY52" s="143"/>
      <c r="DZ52" s="143"/>
      <c r="EA52" s="143"/>
      <c r="EB52" s="143"/>
      <c r="EC52" s="143"/>
      <c r="ED52" s="143"/>
      <c r="EE52" s="143"/>
      <c r="EF52" s="143"/>
      <c r="EG52" s="143"/>
      <c r="EH52" s="143"/>
      <c r="EI52" s="143"/>
      <c r="EJ52" s="143"/>
      <c r="EK52" s="143"/>
      <c r="EL52" s="143"/>
      <c r="EM52" s="143"/>
      <c r="EN52" s="143"/>
      <c r="EO52" s="143"/>
      <c r="EP52" s="143"/>
      <c r="EQ52" s="143"/>
      <c r="ER52" s="143"/>
      <c r="ES52" s="143"/>
      <c r="ET52" s="143"/>
      <c r="EU52" s="143"/>
      <c r="EV52" s="143"/>
      <c r="EW52" s="143"/>
      <c r="EX52" s="143"/>
      <c r="EY52" s="143"/>
      <c r="EZ52" s="143"/>
      <c r="FA52" s="143"/>
      <c r="FB52" s="143"/>
      <c r="FC52" s="143"/>
      <c r="FD52" s="143"/>
      <c r="FE52" s="143"/>
      <c r="FF52" s="143"/>
      <c r="FG52" s="143"/>
      <c r="FH52" s="143"/>
      <c r="FI52" s="143"/>
      <c r="FJ52" s="143"/>
      <c r="FK52" s="143"/>
      <c r="FL52" s="143"/>
      <c r="FM52" s="143"/>
      <c r="FN52" s="143"/>
      <c r="FO52" s="143"/>
      <c r="FP52" s="143"/>
      <c r="FQ52" s="143"/>
      <c r="FR52" s="143"/>
      <c r="FS52" s="143"/>
      <c r="FT52" s="143"/>
      <c r="FU52" s="143"/>
      <c r="FV52" s="143"/>
      <c r="FW52" s="143"/>
      <c r="FX52" s="143"/>
      <c r="FY52" s="143"/>
      <c r="FZ52" s="143"/>
      <c r="GA52" s="143"/>
      <c r="GB52" s="143"/>
      <c r="GC52" s="143"/>
      <c r="GD52" s="143"/>
      <c r="GE52" s="143"/>
      <c r="GF52" s="143"/>
      <c r="GG52" s="143"/>
      <c r="GH52" s="143"/>
      <c r="GI52" s="143"/>
      <c r="GJ52" s="143"/>
      <c r="GK52" s="143"/>
      <c r="GL52" s="143"/>
      <c r="GM52" s="143"/>
      <c r="GN52" s="143"/>
      <c r="GO52" s="143"/>
      <c r="GP52" s="143"/>
      <c r="GQ52" s="143"/>
      <c r="GR52" s="143"/>
      <c r="GS52" s="143"/>
      <c r="GT52" s="143"/>
      <c r="GU52" s="143"/>
      <c r="GV52" s="143"/>
      <c r="GW52" s="143"/>
      <c r="GX52" s="143"/>
      <c r="GY52" s="143"/>
      <c r="GZ52" s="143"/>
      <c r="HA52" s="143"/>
      <c r="HB52" s="143"/>
      <c r="HC52" s="143"/>
      <c r="HD52" s="143"/>
      <c r="HE52" s="143"/>
      <c r="HF52" s="143"/>
      <c r="HG52" s="143"/>
      <c r="HH52" s="143"/>
      <c r="HI52" s="143"/>
      <c r="HJ52" s="143"/>
      <c r="HK52" s="143"/>
      <c r="HL52" s="143"/>
      <c r="HM52" s="143"/>
      <c r="HN52" s="143"/>
      <c r="HO52" s="143"/>
      <c r="HP52" s="143"/>
      <c r="HQ52" s="143"/>
      <c r="HR52" s="143"/>
      <c r="HS52" s="143"/>
      <c r="HT52" s="143"/>
      <c r="HU52" s="143"/>
      <c r="HV52" s="143"/>
      <c r="HW52" s="143"/>
      <c r="HX52" s="143"/>
      <c r="HY52" s="143"/>
      <c r="HZ52" s="143"/>
      <c r="IA52" s="143"/>
      <c r="IB52" s="143"/>
      <c r="IC52" s="143"/>
      <c r="ID52" s="143"/>
      <c r="IE52" s="143"/>
      <c r="IF52" s="143"/>
      <c r="IG52" s="143"/>
      <c r="IH52" s="143"/>
      <c r="II52" s="143"/>
      <c r="IJ52" s="143"/>
      <c r="IK52" s="143"/>
      <c r="IL52" s="143"/>
      <c r="IM52" s="143"/>
      <c r="IN52" s="143"/>
      <c r="IO52" s="143"/>
      <c r="IP52" s="143"/>
      <c r="IQ52" s="143"/>
      <c r="IR52" s="143"/>
      <c r="IS52" s="143"/>
      <c r="IT52" s="143"/>
      <c r="IU52" s="143"/>
      <c r="IV52" s="143"/>
    </row>
    <row r="53" spans="1:256" ht="12.65" customHeight="1" x14ac:dyDescent="0.25">
      <c r="A53" t="s">
        <v>856</v>
      </c>
      <c r="B53" s="143"/>
      <c r="C53" s="143"/>
      <c r="D53" s="143"/>
      <c r="E53" s="143"/>
      <c r="F53" s="143"/>
      <c r="G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143"/>
      <c r="BZ53" s="143"/>
      <c r="CA53" s="143"/>
      <c r="CB53" s="143"/>
      <c r="CC53" s="143"/>
      <c r="CD53" s="143"/>
      <c r="CE53" s="143"/>
      <c r="CF53" s="143"/>
      <c r="CG53" s="143"/>
      <c r="CH53" s="143"/>
      <c r="CI53" s="143"/>
      <c r="CJ53" s="143"/>
      <c r="CK53" s="143"/>
      <c r="CL53" s="143"/>
      <c r="CM53" s="143"/>
      <c r="CN53" s="143"/>
      <c r="CO53" s="143"/>
      <c r="CP53" s="143"/>
      <c r="CQ53" s="143"/>
      <c r="CR53" s="143"/>
      <c r="CS53" s="143"/>
      <c r="CT53" s="143"/>
      <c r="CU53" s="143"/>
      <c r="CV53" s="143"/>
      <c r="CW53" s="143"/>
      <c r="CX53" s="143"/>
      <c r="CY53" s="143"/>
      <c r="CZ53" s="143"/>
      <c r="DA53" s="143"/>
      <c r="DB53" s="143"/>
      <c r="DC53" s="143"/>
      <c r="DD53" s="143"/>
      <c r="DE53" s="143"/>
      <c r="DF53" s="143"/>
      <c r="DG53" s="143"/>
      <c r="DH53" s="143"/>
      <c r="DI53" s="143"/>
      <c r="DJ53" s="143"/>
      <c r="DK53" s="143"/>
      <c r="DL53" s="143"/>
      <c r="DM53" s="143"/>
      <c r="DN53" s="143"/>
      <c r="DO53" s="143"/>
      <c r="DP53" s="143"/>
      <c r="DQ53" s="143"/>
      <c r="DR53" s="143"/>
      <c r="DS53" s="143"/>
      <c r="DT53" s="143"/>
      <c r="DU53" s="143"/>
      <c r="DV53" s="143"/>
      <c r="DW53" s="143"/>
      <c r="DX53" s="143"/>
      <c r="DY53" s="143"/>
      <c r="DZ53" s="143"/>
      <c r="EA53" s="143"/>
      <c r="EB53" s="143"/>
      <c r="EC53" s="143"/>
      <c r="ED53" s="143"/>
      <c r="EE53" s="143"/>
      <c r="EF53" s="143"/>
      <c r="EG53" s="143"/>
      <c r="EH53" s="143"/>
      <c r="EI53" s="143"/>
      <c r="EJ53" s="143"/>
      <c r="EK53" s="143"/>
      <c r="EL53" s="143"/>
      <c r="EM53" s="143"/>
      <c r="EN53" s="143"/>
      <c r="EO53" s="143"/>
      <c r="EP53" s="143"/>
      <c r="EQ53" s="143"/>
      <c r="ER53" s="143"/>
      <c r="ES53" s="143"/>
      <c r="ET53" s="143"/>
      <c r="EU53" s="143"/>
      <c r="EV53" s="143"/>
      <c r="EW53" s="143"/>
      <c r="EX53" s="143"/>
      <c r="EY53" s="143"/>
      <c r="EZ53" s="143"/>
      <c r="FA53" s="143"/>
      <c r="FB53" s="143"/>
      <c r="FC53" s="143"/>
      <c r="FD53" s="143"/>
      <c r="FE53" s="143"/>
      <c r="FF53" s="143"/>
      <c r="FG53" s="143"/>
      <c r="FH53" s="143"/>
      <c r="FI53" s="143"/>
      <c r="FJ53" s="143"/>
      <c r="FK53" s="143"/>
      <c r="FL53" s="143"/>
      <c r="FM53" s="143"/>
      <c r="FN53" s="143"/>
      <c r="FO53" s="143"/>
      <c r="FP53" s="143"/>
      <c r="FQ53" s="143"/>
      <c r="FR53" s="143"/>
      <c r="FS53" s="143"/>
      <c r="FT53" s="143"/>
      <c r="FU53" s="143"/>
      <c r="FV53" s="143"/>
      <c r="FW53" s="143"/>
      <c r="FX53" s="143"/>
      <c r="FY53" s="143"/>
      <c r="FZ53" s="143"/>
      <c r="GA53" s="143"/>
      <c r="GB53" s="143"/>
      <c r="GC53" s="143"/>
      <c r="GD53" s="143"/>
      <c r="GE53" s="143"/>
      <c r="GF53" s="143"/>
      <c r="GG53" s="143"/>
      <c r="GH53" s="143"/>
      <c r="GI53" s="143"/>
      <c r="GJ53" s="143"/>
      <c r="GK53" s="143"/>
      <c r="GL53" s="143"/>
      <c r="GM53" s="143"/>
      <c r="GN53" s="143"/>
      <c r="GO53" s="143"/>
      <c r="GP53" s="143"/>
      <c r="GQ53" s="143"/>
      <c r="GR53" s="143"/>
      <c r="GS53" s="143"/>
      <c r="GT53" s="143"/>
      <c r="GU53" s="143"/>
      <c r="GV53" s="143"/>
      <c r="GW53" s="143"/>
      <c r="GX53" s="143"/>
      <c r="GY53" s="143"/>
      <c r="GZ53" s="143"/>
      <c r="HA53" s="143"/>
      <c r="HB53" s="143"/>
      <c r="HC53" s="143"/>
      <c r="HD53" s="143"/>
      <c r="HE53" s="143"/>
      <c r="HF53" s="143"/>
      <c r="HG53" s="143"/>
      <c r="HH53" s="143"/>
      <c r="HI53" s="143"/>
      <c r="HJ53" s="143"/>
      <c r="HK53" s="143"/>
      <c r="HL53" s="143"/>
      <c r="HM53" s="143"/>
      <c r="HN53" s="143"/>
      <c r="HO53" s="143"/>
      <c r="HP53" s="143"/>
      <c r="HQ53" s="143"/>
      <c r="HR53" s="143"/>
      <c r="HS53" s="143"/>
      <c r="HT53" s="143"/>
      <c r="HU53" s="143"/>
      <c r="HV53" s="143"/>
      <c r="HW53" s="143"/>
      <c r="HX53" s="143"/>
      <c r="HY53" s="143"/>
      <c r="HZ53" s="143"/>
      <c r="IA53" s="143"/>
      <c r="IB53" s="143"/>
      <c r="IC53" s="143"/>
      <c r="ID53" s="143"/>
      <c r="IE53" s="143"/>
      <c r="IF53" s="143"/>
      <c r="IG53" s="143"/>
      <c r="IH53" s="143"/>
      <c r="II53" s="143"/>
      <c r="IJ53" s="143"/>
      <c r="IK53" s="143"/>
      <c r="IL53" s="143"/>
      <c r="IM53" s="143"/>
      <c r="IN53" s="143"/>
      <c r="IO53" s="143"/>
      <c r="IP53" s="143"/>
      <c r="IQ53" s="143"/>
      <c r="IR53" s="143"/>
      <c r="IS53" s="143"/>
      <c r="IT53" s="143"/>
      <c r="IU53" s="143"/>
      <c r="IV53" s="143"/>
    </row>
    <row r="54" spans="1:256" s="99" customFormat="1" ht="12.65" customHeight="1" x14ac:dyDescent="0.25">
      <c r="A54" t="s">
        <v>857</v>
      </c>
    </row>
    <row r="55" spans="1:256" ht="12.65" customHeight="1" x14ac:dyDescent="0.25">
      <c r="A55" t="s">
        <v>858</v>
      </c>
      <c r="I55" s="143"/>
    </row>
    <row r="56" spans="1:256" ht="12.65" customHeight="1" x14ac:dyDescent="0.25">
      <c r="A56" s="142" t="s">
        <v>846</v>
      </c>
      <c r="B56" s="99"/>
      <c r="I56" s="99"/>
    </row>
    <row r="57" spans="1:256" ht="12.65" customHeight="1" x14ac:dyDescent="0.25">
      <c r="A57" s="142" t="s">
        <v>835</v>
      </c>
    </row>
    <row r="58" spans="1:256" ht="12.65" customHeight="1" x14ac:dyDescent="0.25">
      <c r="A58" s="142" t="s">
        <v>802</v>
      </c>
    </row>
    <row r="59" spans="1:256" ht="12.65" customHeight="1" x14ac:dyDescent="0.25">
      <c r="A59" s="142" t="s">
        <v>779</v>
      </c>
    </row>
    <row r="60" spans="1:256" ht="12.65" customHeight="1" x14ac:dyDescent="0.25">
      <c r="A60" s="142" t="s">
        <v>782</v>
      </c>
    </row>
    <row r="61" spans="1:256" ht="12.65" customHeight="1" x14ac:dyDescent="0.25">
      <c r="A61" s="142" t="s">
        <v>785</v>
      </c>
    </row>
    <row r="62" spans="1:256" ht="12.65" customHeight="1" x14ac:dyDescent="0.25">
      <c r="A62" s="142" t="s">
        <v>803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60"/>
  <sheetViews>
    <sheetView workbookViewId="0">
      <pane xSplit="1" ySplit="3" topLeftCell="G14" activePane="bottomRight" state="frozen"/>
      <selection pane="topRight" activeCell="G1" sqref="G1"/>
      <selection pane="bottomLeft" activeCell="A14" sqref="A14"/>
      <selection pane="bottomRight" activeCell="P18" activeCellId="1" sqref="A5:IV5 P18"/>
    </sheetView>
  </sheetViews>
  <sheetFormatPr defaultRowHeight="12.5" x14ac:dyDescent="0.25"/>
  <cols>
    <col min="1" max="1" width="16.7265625" customWidth="1"/>
    <col min="2" max="2" width="7.54296875" customWidth="1"/>
    <col min="3" max="3" width="7.81640625" customWidth="1"/>
    <col min="4" max="4" width="10.7265625" customWidth="1"/>
    <col min="5" max="5" width="6.81640625" customWidth="1"/>
    <col min="7" max="7" width="6.81640625" customWidth="1"/>
    <col min="8" max="8" width="6.54296875" customWidth="1"/>
    <col min="11" max="11" width="10.1796875" customWidth="1"/>
    <col min="13" max="13" width="9.1796875"/>
  </cols>
  <sheetData>
    <row r="1" spans="1:16" s="33" customFormat="1" ht="13" x14ac:dyDescent="0.3">
      <c r="A1" s="33" t="s">
        <v>153</v>
      </c>
      <c r="D1" s="33" t="s">
        <v>24</v>
      </c>
    </row>
    <row r="2" spans="1:16" s="33" customFormat="1" ht="13" x14ac:dyDescent="0.3">
      <c r="A2" s="34" t="s">
        <v>132</v>
      </c>
    </row>
    <row r="3" spans="1:16" s="17" customFormat="1" ht="13" x14ac:dyDescent="0.3">
      <c r="A3" s="33"/>
      <c r="B3" s="17" t="s">
        <v>52</v>
      </c>
      <c r="C3" s="17" t="s">
        <v>2</v>
      </c>
      <c r="D3" s="17" t="s">
        <v>3</v>
      </c>
      <c r="E3" s="17" t="s">
        <v>65</v>
      </c>
      <c r="F3" s="17" t="s">
        <v>4</v>
      </c>
      <c r="G3" s="17" t="s">
        <v>53</v>
      </c>
      <c r="H3" s="17" t="s">
        <v>54</v>
      </c>
      <c r="I3" s="17" t="s">
        <v>6</v>
      </c>
      <c r="J3" s="17" t="s">
        <v>7</v>
      </c>
      <c r="K3" s="17" t="s">
        <v>8</v>
      </c>
      <c r="L3" s="17" t="s">
        <v>9</v>
      </c>
      <c r="M3" s="17" t="s">
        <v>10</v>
      </c>
      <c r="N3" s="17" t="s">
        <v>11</v>
      </c>
      <c r="O3" s="17" t="s">
        <v>55</v>
      </c>
      <c r="P3" s="17" t="s">
        <v>13</v>
      </c>
    </row>
    <row r="4" spans="1:16" ht="13" x14ac:dyDescent="0.3">
      <c r="A4" s="33" t="s">
        <v>133</v>
      </c>
      <c r="B4" t="s">
        <v>134</v>
      </c>
      <c r="C4" t="s">
        <v>135</v>
      </c>
      <c r="D4" s="64" t="s">
        <v>154</v>
      </c>
      <c r="E4" s="64">
        <v>0.61</v>
      </c>
      <c r="F4" s="57">
        <v>5387174</v>
      </c>
      <c r="G4" t="s">
        <v>137</v>
      </c>
      <c r="I4" t="s">
        <v>138</v>
      </c>
      <c r="J4" t="s">
        <v>155</v>
      </c>
      <c r="K4" t="s">
        <v>155</v>
      </c>
      <c r="L4" s="56">
        <v>8956461</v>
      </c>
      <c r="M4">
        <v>4565107</v>
      </c>
      <c r="N4">
        <v>5206295</v>
      </c>
      <c r="O4">
        <v>289272</v>
      </c>
      <c r="P4" s="56">
        <f>SUM(F4+L4+M4+N4+O4)</f>
        <v>24404309</v>
      </c>
    </row>
    <row r="5" spans="1:16" s="17" customFormat="1" ht="13" x14ac:dyDescent="0.3">
      <c r="A5" s="33" t="s">
        <v>156</v>
      </c>
      <c r="B5" s="65">
        <v>28</v>
      </c>
      <c r="C5" s="65">
        <v>15</v>
      </c>
      <c r="D5" s="65">
        <v>32</v>
      </c>
      <c r="E5" s="66"/>
      <c r="F5" s="65">
        <f>SUM(B5,C5,D5)</f>
        <v>75</v>
      </c>
      <c r="G5" s="65">
        <v>17</v>
      </c>
      <c r="H5" s="65"/>
      <c r="I5" s="65">
        <v>44</v>
      </c>
      <c r="J5" s="65">
        <v>31</v>
      </c>
      <c r="K5" s="65">
        <v>22</v>
      </c>
      <c r="L5" s="65">
        <f>SUM(G5,I5,J5,K5)</f>
        <v>114</v>
      </c>
      <c r="M5" s="65">
        <v>87</v>
      </c>
      <c r="N5" s="65">
        <v>85</v>
      </c>
      <c r="O5" s="65">
        <v>0</v>
      </c>
      <c r="P5" s="65">
        <f>SUM(F5,L5,M5,N5,O5)</f>
        <v>361</v>
      </c>
    </row>
    <row r="6" spans="1:16" ht="13" x14ac:dyDescent="0.3">
      <c r="A6" s="33" t="s">
        <v>18</v>
      </c>
      <c r="B6" s="40"/>
      <c r="C6" s="40"/>
      <c r="D6" s="40"/>
      <c r="E6" s="40"/>
      <c r="F6" s="40">
        <f>SUM(F5/F4*1000000)</f>
        <v>13.921956112796803</v>
      </c>
      <c r="G6" s="40"/>
      <c r="H6" s="40"/>
      <c r="I6" s="40"/>
      <c r="J6" s="40"/>
      <c r="K6" s="40"/>
      <c r="L6" s="40">
        <f>SUM(L5/L4*1000000)</f>
        <v>12.728241657056286</v>
      </c>
      <c r="M6" s="40">
        <f>SUM(M5/M4*1000000)</f>
        <v>19.057603688150135</v>
      </c>
      <c r="N6" s="40">
        <f>SUM(N5/N4*1000000)</f>
        <v>16.326389495793073</v>
      </c>
      <c r="O6" s="40"/>
      <c r="P6" s="40">
        <f>SUM(P5/P4*1000000)</f>
        <v>14.792469641324407</v>
      </c>
    </row>
    <row r="7" spans="1:16" ht="13" x14ac:dyDescent="0.3">
      <c r="A7" s="33" t="s">
        <v>101</v>
      </c>
      <c r="B7" s="56">
        <v>19</v>
      </c>
      <c r="C7" s="56">
        <v>9</v>
      </c>
      <c r="D7" s="56">
        <v>15</v>
      </c>
      <c r="E7" s="56"/>
      <c r="F7" s="56">
        <f>SUM(B7,C7,D7)</f>
        <v>43</v>
      </c>
      <c r="G7" s="56">
        <v>16</v>
      </c>
      <c r="H7" s="56"/>
      <c r="I7" s="56">
        <v>41</v>
      </c>
      <c r="J7" s="56">
        <v>25</v>
      </c>
      <c r="K7" s="56">
        <v>14</v>
      </c>
      <c r="L7" s="56">
        <f>SUM(G7,I7,J7,K7)</f>
        <v>96</v>
      </c>
      <c r="M7" s="56">
        <v>74</v>
      </c>
      <c r="N7" s="56">
        <v>47</v>
      </c>
      <c r="O7" s="56"/>
      <c r="P7" s="56">
        <f>SUM(F7,L7,M7,N7,O7)</f>
        <v>260</v>
      </c>
    </row>
    <row r="8" spans="1:16" ht="13" x14ac:dyDescent="0.3">
      <c r="A8" s="33" t="s">
        <v>102</v>
      </c>
      <c r="B8" s="40" t="s">
        <v>24</v>
      </c>
      <c r="C8" s="40" t="s">
        <v>24</v>
      </c>
      <c r="D8" s="40" t="s">
        <v>24</v>
      </c>
      <c r="E8" s="40"/>
      <c r="F8" s="40">
        <f>SUM(F7/F5*100)</f>
        <v>57.333333333333336</v>
      </c>
      <c r="G8" s="40" t="s">
        <v>24</v>
      </c>
      <c r="H8" s="40"/>
      <c r="I8" s="40" t="s">
        <v>24</v>
      </c>
      <c r="J8" s="40" t="s">
        <v>24</v>
      </c>
      <c r="K8" s="40" t="s">
        <v>24</v>
      </c>
      <c r="L8" s="40">
        <f>SUM(L7/L5*100)</f>
        <v>84.210526315789465</v>
      </c>
      <c r="M8" s="40">
        <f>SUM(M7/M5*100)</f>
        <v>85.057471264367805</v>
      </c>
      <c r="N8" s="40">
        <f>SUM(N7/N5*100)</f>
        <v>55.294117647058826</v>
      </c>
      <c r="O8" s="40"/>
      <c r="P8" s="40">
        <f>SUM(P7/P5*100)</f>
        <v>72.02216066481995</v>
      </c>
    </row>
    <row r="9" spans="1:16" ht="13" x14ac:dyDescent="0.3">
      <c r="A9" s="33" t="s">
        <v>103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 t="s">
        <v>107</v>
      </c>
      <c r="O9" s="67"/>
      <c r="P9" s="67"/>
    </row>
    <row r="10" spans="1:16" s="17" customFormat="1" ht="13" x14ac:dyDescent="0.3">
      <c r="A10" s="33" t="s">
        <v>104</v>
      </c>
      <c r="B10" s="65">
        <v>54</v>
      </c>
      <c r="C10" s="65">
        <v>28</v>
      </c>
      <c r="D10" s="65">
        <v>36</v>
      </c>
      <c r="E10" s="65">
        <v>11</v>
      </c>
      <c r="F10" s="65">
        <f>SUM(B10:E10)</f>
        <v>129</v>
      </c>
      <c r="G10" s="65">
        <v>37</v>
      </c>
      <c r="H10" s="65"/>
      <c r="I10" s="65">
        <v>86</v>
      </c>
      <c r="J10" s="65">
        <v>49</v>
      </c>
      <c r="K10" s="65">
        <v>43</v>
      </c>
      <c r="L10" s="65">
        <f>SUM(G10:K10)</f>
        <v>215</v>
      </c>
      <c r="M10" s="65">
        <v>154</v>
      </c>
      <c r="N10" s="65">
        <v>156</v>
      </c>
      <c r="O10" s="65"/>
      <c r="P10" s="65">
        <f>SUM(F10,L10,M10,N10,O10)</f>
        <v>654</v>
      </c>
    </row>
    <row r="11" spans="1:16" ht="13" x14ac:dyDescent="0.3">
      <c r="A11" s="33" t="s">
        <v>18</v>
      </c>
      <c r="B11" s="40"/>
      <c r="C11" s="40"/>
      <c r="D11" s="40"/>
      <c r="E11" s="40"/>
      <c r="F11" s="40">
        <f>SUM(F10/F4*1000000)</f>
        <v>23.945764514010502</v>
      </c>
      <c r="G11" s="40"/>
      <c r="H11" s="40"/>
      <c r="I11" s="40"/>
      <c r="J11" s="40"/>
      <c r="K11" s="40"/>
      <c r="L11" s="40">
        <f>SUM(L10/L4*1000000)</f>
        <v>24.005017160237735</v>
      </c>
      <c r="M11" s="40">
        <f>SUM(M10/M4*1000000)</f>
        <v>33.734149057185292</v>
      </c>
      <c r="N11" s="40">
        <f>SUM(N10/N4*1000000)</f>
        <v>29.96372660404376</v>
      </c>
      <c r="O11" s="40"/>
      <c r="P11" s="40">
        <f>SUM(P10/P4*1000000)</f>
        <v>26.798546109213746</v>
      </c>
    </row>
    <row r="12" spans="1:16" ht="13" x14ac:dyDescent="0.3">
      <c r="A12" s="33" t="s">
        <v>103</v>
      </c>
      <c r="B12" s="67"/>
      <c r="C12" s="67"/>
      <c r="D12" s="67"/>
      <c r="E12" s="67"/>
      <c r="F12" s="67" t="s">
        <v>110</v>
      </c>
      <c r="G12" s="67"/>
      <c r="H12" s="67"/>
      <c r="I12" s="67"/>
      <c r="J12" s="67"/>
      <c r="K12" s="67"/>
      <c r="L12" s="67"/>
      <c r="M12" s="67" t="s">
        <v>106</v>
      </c>
      <c r="N12" s="67" t="s">
        <v>111</v>
      </c>
      <c r="O12" s="67"/>
      <c r="P12" s="67" t="s">
        <v>157</v>
      </c>
    </row>
    <row r="13" spans="1:16" s="17" customFormat="1" ht="13" x14ac:dyDescent="0.3">
      <c r="A13" s="33" t="s">
        <v>109</v>
      </c>
      <c r="B13" s="65">
        <v>9</v>
      </c>
      <c r="C13" s="65">
        <v>11</v>
      </c>
      <c r="D13" s="65">
        <v>14</v>
      </c>
      <c r="E13" s="65">
        <v>13</v>
      </c>
      <c r="F13" s="65">
        <f>SUM(B13:E13)</f>
        <v>47</v>
      </c>
      <c r="G13" s="65">
        <v>27</v>
      </c>
      <c r="H13" s="65"/>
      <c r="I13" s="65">
        <v>43</v>
      </c>
      <c r="J13" s="65">
        <v>23</v>
      </c>
      <c r="K13" s="65">
        <v>37</v>
      </c>
      <c r="L13" s="65">
        <f>SUM(G13:K13)</f>
        <v>130</v>
      </c>
      <c r="M13" s="65">
        <v>87</v>
      </c>
      <c r="N13" s="65">
        <v>7</v>
      </c>
      <c r="O13" s="65">
        <v>1</v>
      </c>
      <c r="P13" s="65">
        <f>SUM(F13,L13,M13,N13,O13)</f>
        <v>272</v>
      </c>
    </row>
    <row r="14" spans="1:16" ht="13" x14ac:dyDescent="0.3">
      <c r="A14" s="33" t="s">
        <v>18</v>
      </c>
      <c r="B14" s="40"/>
      <c r="C14" s="40"/>
      <c r="D14" s="40"/>
      <c r="E14" s="40"/>
      <c r="F14" s="40">
        <f>SUM(F13/F4*1000000)</f>
        <v>8.7244258306859965</v>
      </c>
      <c r="G14" s="40"/>
      <c r="H14" s="40"/>
      <c r="I14" s="40"/>
      <c r="J14" s="40"/>
      <c r="K14" s="40"/>
      <c r="L14" s="40">
        <f>SUM(L13/L4*1000000)</f>
        <v>14.514661538748395</v>
      </c>
      <c r="M14" s="40">
        <f>SUM(M13/M4*1000000)</f>
        <v>19.057603688150135</v>
      </c>
      <c r="N14" s="40">
        <f>SUM(N13/N4*1000000)</f>
        <v>1.3445261937711943</v>
      </c>
      <c r="O14" s="40">
        <f>SUM(O13/O4*1000000)</f>
        <v>3.4569540086838684</v>
      </c>
      <c r="P14" s="40">
        <f>SUM(P13/P4*1000000)</f>
        <v>11.145572693740274</v>
      </c>
    </row>
    <row r="15" spans="1:16" ht="13" x14ac:dyDescent="0.3">
      <c r="A15" s="33" t="s">
        <v>103</v>
      </c>
      <c r="B15" s="67"/>
      <c r="C15" s="67"/>
      <c r="D15" s="67"/>
      <c r="E15" s="67"/>
      <c r="F15" s="67" t="s">
        <v>106</v>
      </c>
      <c r="G15" s="67"/>
      <c r="H15" s="67"/>
      <c r="I15" s="67"/>
      <c r="J15" s="67"/>
      <c r="K15" s="67"/>
      <c r="L15" s="67" t="s">
        <v>112</v>
      </c>
      <c r="M15" s="67" t="s">
        <v>141</v>
      </c>
      <c r="N15" s="67" t="s">
        <v>24</v>
      </c>
      <c r="O15" s="67"/>
      <c r="P15" s="67" t="s">
        <v>142</v>
      </c>
    </row>
    <row r="16" spans="1:16" ht="13" x14ac:dyDescent="0.3">
      <c r="A16" s="33" t="s">
        <v>21</v>
      </c>
      <c r="B16" s="65">
        <f t="shared" ref="B16:G16" si="0">SUM(B10,B13)</f>
        <v>63</v>
      </c>
      <c r="C16" s="65">
        <f t="shared" si="0"/>
        <v>39</v>
      </c>
      <c r="D16" s="65">
        <f t="shared" si="0"/>
        <v>50</v>
      </c>
      <c r="E16" s="65">
        <f t="shared" si="0"/>
        <v>24</v>
      </c>
      <c r="F16" s="65">
        <f t="shared" si="0"/>
        <v>176</v>
      </c>
      <c r="G16" s="65">
        <f t="shared" si="0"/>
        <v>64</v>
      </c>
      <c r="H16" s="56"/>
      <c r="I16" s="65">
        <f t="shared" ref="I16:P16" si="1">SUM(I10,I13)</f>
        <v>129</v>
      </c>
      <c r="J16" s="65">
        <f t="shared" si="1"/>
        <v>72</v>
      </c>
      <c r="K16" s="65">
        <f t="shared" si="1"/>
        <v>80</v>
      </c>
      <c r="L16" s="65">
        <f t="shared" si="1"/>
        <v>345</v>
      </c>
      <c r="M16" s="65">
        <f t="shared" si="1"/>
        <v>241</v>
      </c>
      <c r="N16" s="65">
        <f t="shared" si="1"/>
        <v>163</v>
      </c>
      <c r="O16" s="65">
        <f t="shared" si="1"/>
        <v>1</v>
      </c>
      <c r="P16" s="65">
        <f t="shared" si="1"/>
        <v>926</v>
      </c>
    </row>
    <row r="17" spans="1:16" ht="13" x14ac:dyDescent="0.3">
      <c r="A17" s="33" t="s">
        <v>22</v>
      </c>
      <c r="B17" s="40"/>
      <c r="C17" s="40"/>
      <c r="D17" s="40"/>
      <c r="E17" s="40"/>
      <c r="F17" s="40">
        <f>SUM(F16/F4*1000000)</f>
        <v>32.670190344696501</v>
      </c>
      <c r="G17" s="40"/>
      <c r="H17" s="40"/>
      <c r="I17" s="40"/>
      <c r="J17" s="40"/>
      <c r="K17" s="40"/>
      <c r="L17" s="40">
        <f>SUM(L16/L4*1000000)</f>
        <v>38.519678698986127</v>
      </c>
      <c r="M17" s="40">
        <f>SUM(M16/M4*1000000)</f>
        <v>52.791752745335437</v>
      </c>
      <c r="N17" s="40">
        <f>SUM(N16/N4*1000000)</f>
        <v>31.308252797814955</v>
      </c>
      <c r="O17" s="40">
        <f>SUM(O16/O4*1000000)</f>
        <v>3.4569540086838684</v>
      </c>
      <c r="P17" s="40">
        <f>SUM(P16/P4*1000000)</f>
        <v>37.944118802954023</v>
      </c>
    </row>
    <row r="18" spans="1:16" s="17" customFormat="1" ht="13" x14ac:dyDescent="0.3">
      <c r="A18" s="33" t="s">
        <v>115</v>
      </c>
      <c r="B18" s="65"/>
      <c r="C18" s="65"/>
      <c r="D18" s="65">
        <v>37</v>
      </c>
      <c r="E18" s="65"/>
      <c r="F18" s="65">
        <f>SUM(D18)</f>
        <v>37</v>
      </c>
      <c r="G18" s="65"/>
      <c r="H18" s="65"/>
      <c r="I18" s="65">
        <v>63</v>
      </c>
      <c r="J18" s="65">
        <v>8</v>
      </c>
      <c r="K18" s="65">
        <v>44</v>
      </c>
      <c r="L18" s="65">
        <f>SUM(I18:K18)</f>
        <v>115</v>
      </c>
      <c r="M18" s="65">
        <v>38</v>
      </c>
      <c r="N18" s="65">
        <v>43</v>
      </c>
      <c r="O18" s="65"/>
      <c r="P18" s="65">
        <f>SUM(F18,L18,M18,N18,O18)</f>
        <v>233</v>
      </c>
    </row>
    <row r="19" spans="1:16" ht="13" x14ac:dyDescent="0.3">
      <c r="A19" s="33" t="s">
        <v>18</v>
      </c>
      <c r="B19" s="40"/>
      <c r="C19" s="40"/>
      <c r="D19" s="40"/>
      <c r="E19" s="40"/>
      <c r="F19" s="40">
        <f>SUM(F18/F4*1000000)</f>
        <v>6.8681650156464222</v>
      </c>
      <c r="G19" s="40"/>
      <c r="H19" s="40"/>
      <c r="I19" s="40"/>
      <c r="J19" s="40"/>
      <c r="K19" s="40"/>
      <c r="L19" s="40">
        <f>SUM(L18/L4*1000000)</f>
        <v>12.839892899662042</v>
      </c>
      <c r="M19" s="40">
        <f>SUM(M18/M4*1000000)</f>
        <v>8.3240108063184497</v>
      </c>
      <c r="N19" s="40">
        <f>SUM(N18/N4*1000000)</f>
        <v>8.2592323331659081</v>
      </c>
      <c r="O19" s="40"/>
      <c r="P19" s="40">
        <f>SUM(P18/P4*1000000)</f>
        <v>9.5474942560348666</v>
      </c>
    </row>
    <row r="20" spans="1:16" ht="13" x14ac:dyDescent="0.3">
      <c r="A20" s="33" t="s">
        <v>103</v>
      </c>
      <c r="B20" s="67"/>
      <c r="C20" s="67"/>
      <c r="D20" s="67"/>
      <c r="E20" s="67"/>
      <c r="F20" s="67" t="s">
        <v>108</v>
      </c>
      <c r="G20" s="67"/>
      <c r="H20" s="67"/>
      <c r="I20" s="67"/>
      <c r="J20" s="67"/>
      <c r="K20" s="67"/>
      <c r="L20" s="67" t="s">
        <v>110</v>
      </c>
      <c r="M20" s="67" t="s">
        <v>110</v>
      </c>
      <c r="N20" s="67" t="s">
        <v>107</v>
      </c>
      <c r="O20" s="67"/>
      <c r="P20" s="67" t="s">
        <v>157</v>
      </c>
    </row>
    <row r="21" spans="1:16" ht="13" x14ac:dyDescent="0.3">
      <c r="A21" s="33" t="s">
        <v>117</v>
      </c>
      <c r="B21" s="67"/>
      <c r="C21" s="67"/>
      <c r="D21" s="67"/>
      <c r="E21" s="67"/>
      <c r="F21" s="67"/>
      <c r="G21" s="67"/>
      <c r="H21" s="67"/>
      <c r="I21" s="67" t="s">
        <v>158</v>
      </c>
      <c r="J21" s="67"/>
      <c r="K21" s="67"/>
      <c r="L21" s="67"/>
      <c r="M21" s="67"/>
      <c r="N21" s="67" t="s">
        <v>105</v>
      </c>
      <c r="O21" s="67"/>
      <c r="P21" s="67"/>
    </row>
    <row r="22" spans="1:16" ht="13" x14ac:dyDescent="0.3">
      <c r="A22" s="33" t="s">
        <v>22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1:16" ht="13" x14ac:dyDescent="0.3">
      <c r="A23" s="33" t="s">
        <v>103</v>
      </c>
      <c r="B23" s="67"/>
      <c r="C23" s="67"/>
      <c r="D23" s="67"/>
      <c r="E23" s="67"/>
      <c r="F23" s="67"/>
      <c r="G23" s="67"/>
      <c r="H23" s="67"/>
      <c r="I23" s="67" t="s">
        <v>159</v>
      </c>
      <c r="J23" s="67"/>
      <c r="K23" s="67"/>
      <c r="L23" s="67"/>
      <c r="M23" s="67"/>
      <c r="N23" s="67"/>
      <c r="O23" s="67"/>
      <c r="P23" s="67"/>
    </row>
    <row r="24" spans="1:16" s="17" customFormat="1" ht="13" x14ac:dyDescent="0.3">
      <c r="A24" s="33" t="s">
        <v>118</v>
      </c>
      <c r="B24" s="65"/>
      <c r="C24" s="65"/>
      <c r="D24" s="65">
        <v>2</v>
      </c>
      <c r="E24" s="65"/>
      <c r="F24" s="65">
        <f>SUM(D24)</f>
        <v>2</v>
      </c>
      <c r="G24" s="65"/>
      <c r="H24" s="65"/>
      <c r="I24" s="65">
        <v>4</v>
      </c>
      <c r="J24" s="65"/>
      <c r="K24" s="65">
        <v>1</v>
      </c>
      <c r="L24" s="65">
        <f>SUM(I24:K24)</f>
        <v>5</v>
      </c>
      <c r="M24" s="65"/>
      <c r="N24" s="65"/>
      <c r="O24" s="65"/>
      <c r="P24" s="65">
        <f>SUM(F24,L24,M24,N24,O24)</f>
        <v>7</v>
      </c>
    </row>
    <row r="25" spans="1:16" ht="13" x14ac:dyDescent="0.3">
      <c r="A25" s="33" t="s">
        <v>22</v>
      </c>
      <c r="B25" s="67"/>
      <c r="C25" s="67"/>
      <c r="D25" s="67"/>
      <c r="E25" s="67"/>
      <c r="F25" s="40">
        <f>SUM(F24/F4*1000000)</f>
        <v>0.37125216300791475</v>
      </c>
      <c r="G25" s="67"/>
      <c r="H25" s="67"/>
      <c r="I25" s="67"/>
      <c r="J25" s="67"/>
      <c r="K25" s="67"/>
      <c r="L25" s="40">
        <f>SUM(L24/L4*1000000)</f>
        <v>0.55825621302878448</v>
      </c>
      <c r="M25" s="67"/>
      <c r="N25" s="67"/>
      <c r="O25" s="67"/>
      <c r="P25" s="40">
        <f>SUM(P24/P4*1000000)</f>
        <v>0.28683459138302175</v>
      </c>
    </row>
    <row r="26" spans="1:16" ht="13" x14ac:dyDescent="0.3">
      <c r="A26" s="33" t="s">
        <v>103</v>
      </c>
      <c r="B26" s="67"/>
      <c r="C26" s="67"/>
      <c r="D26" s="67" t="s">
        <v>24</v>
      </c>
      <c r="E26" s="67"/>
      <c r="F26" s="67" t="s">
        <v>107</v>
      </c>
      <c r="G26" s="67"/>
      <c r="H26" s="67"/>
      <c r="I26" s="67"/>
      <c r="J26" s="67"/>
      <c r="K26" s="67"/>
      <c r="L26" s="67" t="s">
        <v>107</v>
      </c>
      <c r="M26" s="67"/>
      <c r="N26" s="67"/>
      <c r="O26" s="67"/>
      <c r="P26" s="67" t="s">
        <v>81</v>
      </c>
    </row>
    <row r="27" spans="1:16" ht="13" x14ac:dyDescent="0.3">
      <c r="A27" s="33" t="s">
        <v>26</v>
      </c>
      <c r="B27" s="56"/>
      <c r="C27" s="56"/>
      <c r="D27" s="56"/>
      <c r="E27" s="56"/>
      <c r="F27" s="65">
        <f>SUM(D27)</f>
        <v>0</v>
      </c>
      <c r="G27" s="56"/>
      <c r="H27" s="56"/>
      <c r="I27" s="65">
        <v>2</v>
      </c>
      <c r="J27" s="56"/>
      <c r="K27" s="65">
        <v>5</v>
      </c>
      <c r="L27" s="65">
        <f>SUM(I27:K27)</f>
        <v>7</v>
      </c>
      <c r="M27" s="65">
        <v>1</v>
      </c>
      <c r="N27" s="56"/>
      <c r="O27" s="56"/>
      <c r="P27" s="65">
        <f>SUM(F27,L27,M27,N27,O27)</f>
        <v>8</v>
      </c>
    </row>
    <row r="28" spans="1:16" ht="13" x14ac:dyDescent="0.3">
      <c r="A28" s="33" t="s">
        <v>103</v>
      </c>
      <c r="B28" s="67"/>
      <c r="C28" s="67"/>
      <c r="D28" s="67"/>
      <c r="E28" s="67"/>
      <c r="F28" s="67"/>
      <c r="G28" s="67"/>
      <c r="H28" s="67"/>
      <c r="I28" s="67"/>
      <c r="J28" s="67"/>
      <c r="K28" s="66"/>
      <c r="L28" s="66"/>
      <c r="M28" s="67"/>
      <c r="N28" s="67"/>
      <c r="O28" s="67"/>
      <c r="P28" s="66"/>
    </row>
    <row r="29" spans="1:16" ht="13" x14ac:dyDescent="0.3">
      <c r="A29" s="33" t="s">
        <v>27</v>
      </c>
      <c r="B29" s="56"/>
      <c r="C29" s="56"/>
      <c r="D29" s="65" t="s">
        <v>160</v>
      </c>
      <c r="E29" s="56"/>
      <c r="F29" s="65">
        <f>SUM(F18,F24,F27)</f>
        <v>39</v>
      </c>
      <c r="G29" s="56"/>
      <c r="H29" s="56"/>
      <c r="I29" s="65">
        <v>69</v>
      </c>
      <c r="J29" s="65">
        <v>8</v>
      </c>
      <c r="K29" s="65">
        <v>50</v>
      </c>
      <c r="L29" s="65">
        <f>SUM(L18,L24,L27)</f>
        <v>127</v>
      </c>
      <c r="M29" s="65">
        <v>39</v>
      </c>
      <c r="N29" s="65">
        <v>43</v>
      </c>
      <c r="O29" s="65"/>
      <c r="P29" s="65">
        <f>SUM(P18,P24,P27)</f>
        <v>248</v>
      </c>
    </row>
    <row r="30" spans="1:16" ht="13" x14ac:dyDescent="0.3">
      <c r="A30" s="33" t="s">
        <v>22</v>
      </c>
      <c r="B30" s="40"/>
      <c r="C30" s="40"/>
      <c r="D30" s="40"/>
      <c r="E30" s="40"/>
      <c r="F30" s="40">
        <f>SUM(F29/F4*1000000)</f>
        <v>7.2394171786543371</v>
      </c>
      <c r="G30" s="40"/>
      <c r="H30" s="40"/>
      <c r="I30" s="40"/>
      <c r="J30" s="40"/>
      <c r="K30" s="40"/>
      <c r="L30" s="40">
        <f>SUM(L29/L4*1000000)</f>
        <v>14.179707810931125</v>
      </c>
      <c r="M30" s="40">
        <f>SUM(M29/M4*1000000)</f>
        <v>8.5430637222741979</v>
      </c>
      <c r="N30" s="40">
        <f>SUM(N29/N4*1000000)</f>
        <v>8.2592323331659081</v>
      </c>
      <c r="O30" s="40"/>
      <c r="P30" s="40">
        <f>SUM(P29/P4*1000000)</f>
        <v>10.162139808998486</v>
      </c>
    </row>
    <row r="31" spans="1:16" s="17" customFormat="1" ht="13" x14ac:dyDescent="0.3">
      <c r="A31" s="33" t="s">
        <v>28</v>
      </c>
      <c r="B31" s="65">
        <v>10</v>
      </c>
      <c r="C31" s="65"/>
      <c r="D31" s="65">
        <v>17</v>
      </c>
      <c r="E31" s="65"/>
      <c r="F31" s="65">
        <f>SUM(B31,D31)</f>
        <v>27</v>
      </c>
      <c r="G31" s="65"/>
      <c r="H31" s="65">
        <v>17</v>
      </c>
      <c r="I31" s="65">
        <v>18</v>
      </c>
      <c r="J31" s="65"/>
      <c r="K31" s="65">
        <v>1</v>
      </c>
      <c r="L31" s="65">
        <f>SUM(H31,I31,K31)</f>
        <v>36</v>
      </c>
      <c r="M31" s="65">
        <v>45</v>
      </c>
      <c r="N31" s="65">
        <v>21</v>
      </c>
      <c r="O31" s="65"/>
      <c r="P31" s="65">
        <f>SUM(F31,L31,M31,N31,O31)</f>
        <v>129</v>
      </c>
    </row>
    <row r="32" spans="1:16" ht="13" x14ac:dyDescent="0.3">
      <c r="A32" s="33" t="s">
        <v>18</v>
      </c>
      <c r="B32" s="40"/>
      <c r="C32" s="40"/>
      <c r="D32" s="40"/>
      <c r="E32" s="40"/>
      <c r="F32" s="40">
        <f>SUM(F31/F4*1000000)</f>
        <v>5.0119042006068488</v>
      </c>
      <c r="G32" s="40"/>
      <c r="H32" s="40"/>
      <c r="I32" s="40"/>
      <c r="J32" s="40"/>
      <c r="K32" s="40"/>
      <c r="L32" s="40">
        <f>SUM(L31/L4*1000000)</f>
        <v>4.0194447338072479</v>
      </c>
      <c r="M32" s="40">
        <f>SUM(M31/M4*1000000)</f>
        <v>9.8573812180086904</v>
      </c>
      <c r="N32" s="40">
        <f>SUM(N31/N4*1000000)</f>
        <v>4.0335785813135825</v>
      </c>
      <c r="O32" s="40"/>
      <c r="P32" s="40">
        <f>SUM(P31/P4*1000000)</f>
        <v>5.2859517554871154</v>
      </c>
    </row>
    <row r="33" spans="1:16" ht="13" x14ac:dyDescent="0.3">
      <c r="A33" s="33" t="s">
        <v>103</v>
      </c>
      <c r="B33" s="67" t="s">
        <v>24</v>
      </c>
      <c r="C33" s="67"/>
      <c r="D33" s="67" t="s">
        <v>24</v>
      </c>
      <c r="E33" s="67"/>
      <c r="F33" s="67" t="s">
        <v>107</v>
      </c>
      <c r="G33" s="67"/>
      <c r="H33" s="67"/>
      <c r="I33" s="67"/>
      <c r="J33" s="67"/>
      <c r="K33" s="67"/>
      <c r="L33" s="67" t="s">
        <v>81</v>
      </c>
      <c r="M33" s="67" t="s">
        <v>108</v>
      </c>
      <c r="N33" s="67" t="s">
        <v>110</v>
      </c>
      <c r="O33" s="67"/>
      <c r="P33" s="67" t="s">
        <v>161</v>
      </c>
    </row>
    <row r="34" spans="1:16" s="17" customFormat="1" ht="13" x14ac:dyDescent="0.3">
      <c r="A34" s="33" t="s">
        <v>31</v>
      </c>
      <c r="B34" s="65"/>
      <c r="C34" s="65"/>
      <c r="D34" s="65">
        <v>1</v>
      </c>
      <c r="E34" s="65"/>
      <c r="F34" s="65">
        <f>SUM(D34)</f>
        <v>1</v>
      </c>
      <c r="G34" s="65"/>
      <c r="H34" s="65">
        <v>1</v>
      </c>
      <c r="I34" s="65">
        <v>1</v>
      </c>
      <c r="J34" s="65"/>
      <c r="K34" s="65"/>
      <c r="L34" s="65">
        <f>SUM(H34:K34)</f>
        <v>2</v>
      </c>
      <c r="M34" s="65">
        <v>1</v>
      </c>
      <c r="N34" s="65">
        <v>1</v>
      </c>
      <c r="O34" s="65"/>
      <c r="P34" s="65">
        <f>SUM(F34,L34,M34,N34,O34)</f>
        <v>5</v>
      </c>
    </row>
    <row r="35" spans="1:16" ht="13" x14ac:dyDescent="0.3">
      <c r="A35" s="33" t="s">
        <v>18</v>
      </c>
      <c r="B35" s="40"/>
      <c r="C35" s="40"/>
      <c r="D35" s="40"/>
      <c r="E35" s="40"/>
      <c r="F35" s="40">
        <f>SUM(F34/F4*1000000)</f>
        <v>0.18562608150395737</v>
      </c>
      <c r="G35" s="40"/>
      <c r="H35" s="40"/>
      <c r="I35" s="40"/>
      <c r="J35" s="40"/>
      <c r="K35" s="40"/>
      <c r="L35" s="40">
        <f>SUM(L34/L4*1000000)</f>
        <v>0.2233024852115138</v>
      </c>
      <c r="M35" s="40">
        <f>SUM(M34/M4*1000000)</f>
        <v>0.21905291595574869</v>
      </c>
      <c r="N35" s="40">
        <f>SUM(N34/N4*1000000)</f>
        <v>0.19207517053874204</v>
      </c>
      <c r="O35" s="40"/>
      <c r="P35" s="40">
        <f>SUM(P34/P4*1000000)</f>
        <v>0.20488185098787268</v>
      </c>
    </row>
    <row r="36" spans="1:16" ht="13" x14ac:dyDescent="0.3">
      <c r="A36" s="33" t="s">
        <v>103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1:16" s="17" customFormat="1" ht="13" x14ac:dyDescent="0.3">
      <c r="A37" s="33" t="s">
        <v>32</v>
      </c>
      <c r="B37" s="65"/>
      <c r="C37" s="65"/>
      <c r="D37" s="65">
        <v>12</v>
      </c>
      <c r="E37" s="65"/>
      <c r="F37" s="65">
        <f>SUM(D37)</f>
        <v>12</v>
      </c>
      <c r="G37" s="65"/>
      <c r="H37" s="65">
        <v>7</v>
      </c>
      <c r="I37" s="65">
        <v>4</v>
      </c>
      <c r="J37" s="65"/>
      <c r="K37" s="65"/>
      <c r="L37" s="65">
        <f>SUM(H37:K37)</f>
        <v>11</v>
      </c>
      <c r="M37" s="65">
        <v>16</v>
      </c>
      <c r="N37" s="65">
        <v>5</v>
      </c>
      <c r="O37" s="65"/>
      <c r="P37" s="65">
        <f>SUM(F37,L37,M37,N37,O37)</f>
        <v>44</v>
      </c>
    </row>
    <row r="38" spans="1:16" ht="13" x14ac:dyDescent="0.3">
      <c r="A38" s="33" t="s">
        <v>18</v>
      </c>
      <c r="B38" s="67"/>
      <c r="C38" s="67"/>
      <c r="D38" s="67"/>
      <c r="E38" s="67"/>
      <c r="F38" s="40">
        <f>SUM(F37/F4*1000000)</f>
        <v>2.2275129780474883</v>
      </c>
      <c r="G38" s="67"/>
      <c r="H38" s="67"/>
      <c r="I38" s="67"/>
      <c r="J38" s="67"/>
      <c r="K38" s="67"/>
      <c r="L38" s="40">
        <f>SUM(L37/L4*1000000)</f>
        <v>1.2281636686633257</v>
      </c>
      <c r="M38" s="40">
        <f>SUM(M37/M4*1000000)</f>
        <v>3.504846655291979</v>
      </c>
      <c r="N38" s="40">
        <f>SUM(N37/N4*1000000)</f>
        <v>0.96037585269371029</v>
      </c>
      <c r="O38" s="67"/>
      <c r="P38" s="40">
        <f>SUM(P37/P4*1000000)</f>
        <v>1.8029602886932796</v>
      </c>
    </row>
    <row r="39" spans="1:16" ht="13" x14ac:dyDescent="0.3">
      <c r="A39" s="33" t="s">
        <v>103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1:16" s="17" customFormat="1" ht="13" x14ac:dyDescent="0.3">
      <c r="A40" s="33" t="s">
        <v>33</v>
      </c>
      <c r="B40" s="65"/>
      <c r="C40" s="65"/>
      <c r="D40" s="65">
        <v>36</v>
      </c>
      <c r="E40" s="65"/>
      <c r="F40" s="65">
        <f>SUM(D40)</f>
        <v>36</v>
      </c>
      <c r="G40" s="65"/>
      <c r="H40" s="65">
        <v>1</v>
      </c>
      <c r="I40" s="65">
        <v>13</v>
      </c>
      <c r="J40" s="65"/>
      <c r="K40" s="65"/>
      <c r="L40" s="65">
        <f>SUM(H40:K40)</f>
        <v>14</v>
      </c>
      <c r="M40" s="65">
        <v>3</v>
      </c>
      <c r="N40" s="65">
        <v>1</v>
      </c>
      <c r="O40" s="65"/>
      <c r="P40" s="65">
        <f>SUM(F40,L40,M40,N40,O40)</f>
        <v>54</v>
      </c>
    </row>
    <row r="41" spans="1:16" ht="13" x14ac:dyDescent="0.3">
      <c r="A41" s="33" t="s">
        <v>18</v>
      </c>
      <c r="B41" s="40"/>
      <c r="C41" s="40"/>
      <c r="D41" s="40"/>
      <c r="E41" s="40"/>
      <c r="F41" s="40">
        <f>SUM(F40/F4*1000000)</f>
        <v>6.6825389341424648</v>
      </c>
      <c r="G41" s="40"/>
      <c r="H41" s="40"/>
      <c r="I41" s="40"/>
      <c r="J41" s="40"/>
      <c r="K41" s="40"/>
      <c r="L41" s="40">
        <f>SUM(L40/L4*1000000)</f>
        <v>1.5631173964805964</v>
      </c>
      <c r="M41" s="40">
        <f>SUM(M40/M4*1000000)</f>
        <v>0.65715874786724604</v>
      </c>
      <c r="N41" s="40">
        <f>SUM(N40/N4*1000000)</f>
        <v>0.19207517053874204</v>
      </c>
      <c r="O41" s="40"/>
      <c r="P41" s="40">
        <f>SUM(P40/P4*1000000)</f>
        <v>2.2127239906690246</v>
      </c>
    </row>
    <row r="42" spans="1:16" ht="13" x14ac:dyDescent="0.3">
      <c r="A42" s="33" t="s">
        <v>103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1:16" ht="13" x14ac:dyDescent="0.3">
      <c r="A43" s="33" t="s">
        <v>34</v>
      </c>
      <c r="B43" s="56"/>
      <c r="C43" s="56"/>
      <c r="D43" s="65">
        <f>SUM(D34,D37,D40)</f>
        <v>49</v>
      </c>
      <c r="E43" s="65"/>
      <c r="F43" s="65">
        <f>SUM(F34,F37,F40)</f>
        <v>49</v>
      </c>
      <c r="G43" s="65"/>
      <c r="H43" s="65">
        <f>SUM(H34,H37,H40)</f>
        <v>9</v>
      </c>
      <c r="I43" s="65">
        <f>SUM(I34,I37,I40)</f>
        <v>18</v>
      </c>
      <c r="J43" s="56"/>
      <c r="K43" s="56"/>
      <c r="L43" s="65">
        <f>SUM(L34,L37,L40)</f>
        <v>27</v>
      </c>
      <c r="M43" s="65">
        <f>SUM(M34,M37,M40)</f>
        <v>20</v>
      </c>
      <c r="N43" s="65">
        <f>SUM(N34,N37,N40)</f>
        <v>7</v>
      </c>
      <c r="O43" s="65"/>
      <c r="P43" s="65">
        <f>SUM(P34,P37,P40)</f>
        <v>103</v>
      </c>
    </row>
    <row r="44" spans="1:16" ht="13" x14ac:dyDescent="0.3">
      <c r="A44" s="33" t="s">
        <v>22</v>
      </c>
      <c r="B44" s="40"/>
      <c r="C44" s="40"/>
      <c r="D44" s="40"/>
      <c r="E44" s="40"/>
      <c r="F44" s="40">
        <f>SUM(F43/F4*1000000)</f>
        <v>9.0956779936939114</v>
      </c>
      <c r="G44" s="40"/>
      <c r="H44" s="40"/>
      <c r="I44" s="40"/>
      <c r="J44" s="40"/>
      <c r="K44" s="40"/>
      <c r="L44" s="40">
        <f>SUM(L43/L4*1000000)</f>
        <v>3.0145835503554363</v>
      </c>
      <c r="M44" s="40">
        <f>SUM(M43/M4*1000000)</f>
        <v>4.381058319114973</v>
      </c>
      <c r="N44" s="40">
        <f>SUM(N43/N4*1000000)</f>
        <v>1.3445261937711943</v>
      </c>
      <c r="O44" s="40"/>
      <c r="P44" s="40">
        <f>SUM(P43/P4*1000000)</f>
        <v>4.2205661303501776</v>
      </c>
    </row>
    <row r="45" spans="1:16" s="17" customFormat="1" ht="13" x14ac:dyDescent="0.3">
      <c r="A45" s="33" t="s">
        <v>35</v>
      </c>
      <c r="B45" s="65"/>
      <c r="C45" s="65"/>
      <c r="D45" s="65"/>
      <c r="E45" s="65"/>
      <c r="F45" s="65"/>
      <c r="G45" s="65"/>
      <c r="H45" s="65"/>
      <c r="I45" s="65">
        <v>2</v>
      </c>
      <c r="J45" s="65">
        <v>7</v>
      </c>
      <c r="K45" s="65">
        <v>1</v>
      </c>
      <c r="L45" s="65">
        <f>SUM(G45:K45)</f>
        <v>10</v>
      </c>
      <c r="M45" s="68">
        <v>13</v>
      </c>
      <c r="N45" s="65"/>
      <c r="O45" s="65"/>
      <c r="P45" s="65">
        <f>SUM(F45,L45,M45,N45,O45)</f>
        <v>23</v>
      </c>
    </row>
    <row r="46" spans="1:16" ht="13" x14ac:dyDescent="0.3">
      <c r="A46" s="33" t="s">
        <v>18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40">
        <f>SUM(L45/L4*1000000)</f>
        <v>1.116512426057569</v>
      </c>
      <c r="M46" s="40">
        <f>SUM(M45/M4*1000000)</f>
        <v>2.8476879074247328</v>
      </c>
      <c r="N46" s="67"/>
      <c r="O46" s="67"/>
      <c r="P46" s="40">
        <f>SUM(P45/P4*1000000)</f>
        <v>0.94245651454421431</v>
      </c>
    </row>
    <row r="47" spans="1:16" ht="13" x14ac:dyDescent="0.3">
      <c r="A47" s="33" t="s">
        <v>103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4"/>
      <c r="N47" s="67"/>
      <c r="O47" s="67"/>
      <c r="P47" s="67"/>
    </row>
    <row r="48" spans="1:16" ht="13" x14ac:dyDescent="0.3">
      <c r="A48" s="33" t="s">
        <v>145</v>
      </c>
      <c r="B48" s="56"/>
      <c r="C48" s="56"/>
      <c r="D48" s="56"/>
      <c r="E48" s="56"/>
      <c r="F48" s="56"/>
      <c r="G48" s="56"/>
      <c r="H48" s="56"/>
      <c r="I48" s="65">
        <v>1</v>
      </c>
      <c r="J48" s="65">
        <v>3</v>
      </c>
      <c r="K48" s="65">
        <v>3</v>
      </c>
      <c r="L48" s="65">
        <f>SUM(G48:K48)</f>
        <v>7</v>
      </c>
      <c r="M48" s="68">
        <v>4</v>
      </c>
      <c r="N48" s="56"/>
      <c r="O48" s="56"/>
      <c r="P48" s="65">
        <f>SUM(F48,L48,M48,N48,O48)</f>
        <v>11</v>
      </c>
    </row>
    <row r="49" spans="1:16" ht="13" x14ac:dyDescent="0.3">
      <c r="A49" s="33" t="s">
        <v>22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40">
        <f>SUM(L48/L4*1000000)</f>
        <v>0.78155869824029822</v>
      </c>
      <c r="M49" s="40">
        <f>SUM(M48/M4*1000000)</f>
        <v>0.87621166382299476</v>
      </c>
      <c r="N49" s="67"/>
      <c r="O49" s="67"/>
      <c r="P49" s="40">
        <f>SUM(P48/P4*1000000)</f>
        <v>0.45074007217331991</v>
      </c>
    </row>
    <row r="50" spans="1:16" ht="13" x14ac:dyDescent="0.3">
      <c r="A50" s="33" t="s">
        <v>103</v>
      </c>
      <c r="B50" s="67"/>
      <c r="C50" s="67"/>
      <c r="D50" s="67"/>
      <c r="E50" s="67"/>
      <c r="F50" s="67"/>
      <c r="G50" s="67"/>
      <c r="H50" s="67"/>
      <c r="I50" s="67"/>
      <c r="J50" s="66"/>
      <c r="K50" s="66"/>
      <c r="L50" s="66"/>
      <c r="M50" s="36"/>
      <c r="N50" s="67"/>
      <c r="O50" s="67"/>
      <c r="P50" s="66"/>
    </row>
    <row r="51" spans="1:16" ht="13" x14ac:dyDescent="0.3">
      <c r="A51" s="17" t="s">
        <v>37</v>
      </c>
      <c r="B51" s="56"/>
      <c r="C51" s="56"/>
      <c r="D51" s="56"/>
      <c r="E51" s="56"/>
      <c r="F51" s="56"/>
      <c r="G51" s="56"/>
      <c r="H51" s="56"/>
      <c r="I51" s="65">
        <v>1</v>
      </c>
      <c r="J51" s="56"/>
      <c r="K51" s="56"/>
      <c r="L51" s="65">
        <f>SUM(G51:K51)</f>
        <v>1</v>
      </c>
      <c r="M51" s="69"/>
      <c r="N51" s="56"/>
      <c r="O51" s="56"/>
      <c r="P51" s="65">
        <f>SUM(F51,L51,M51,N51,O51)</f>
        <v>1</v>
      </c>
    </row>
    <row r="52" spans="1:16" ht="13" x14ac:dyDescent="0.3">
      <c r="A52" s="33" t="s">
        <v>22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>
        <f>SUM(L51/L4*1000000)</f>
        <v>0.1116512426057569</v>
      </c>
      <c r="M52" s="40"/>
      <c r="N52" s="40"/>
      <c r="O52" s="40"/>
      <c r="P52" s="40">
        <f>SUM(P51/P4*1000000)</f>
        <v>4.0976370197574531E-2</v>
      </c>
    </row>
    <row r="53" spans="1:16" ht="13" x14ac:dyDescent="0.3">
      <c r="A53" s="34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pans="1:16" ht="13" x14ac:dyDescent="0.3">
      <c r="A54" s="34" t="s">
        <v>162</v>
      </c>
    </row>
    <row r="55" spans="1:16" ht="13" x14ac:dyDescent="0.3">
      <c r="A55" s="34" t="s">
        <v>163</v>
      </c>
    </row>
    <row r="56" spans="1:16" ht="13" x14ac:dyDescent="0.3">
      <c r="A56" s="34" t="s">
        <v>164</v>
      </c>
    </row>
    <row r="57" spans="1:16" s="34" customFormat="1" ht="13" x14ac:dyDescent="0.3">
      <c r="A57" s="34" t="s">
        <v>165</v>
      </c>
    </row>
    <row r="58" spans="1:16" s="34" customFormat="1" ht="13" x14ac:dyDescent="0.3"/>
    <row r="59" spans="1:16" s="34" customFormat="1" ht="13" x14ac:dyDescent="0.3"/>
    <row r="60" spans="1:16" ht="13" x14ac:dyDescent="0.3">
      <c r="A60" s="34"/>
    </row>
  </sheetData>
  <sheetProtection selectLockedCells="1" selectUnlockedCells="1"/>
  <printOptions gridLines="1"/>
  <pageMargins left="0.1701388888888889" right="0.15972222222222221" top="0.1701388888888889" bottom="0.17986111111111111" header="0.51180555555555551" footer="0.51180555555555551"/>
  <pageSetup paperSize="9" firstPageNumber="0" orientation="landscape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57"/>
  <sheetViews>
    <sheetView topLeftCell="A8" workbookViewId="0">
      <selection activeCell="O17" activeCellId="1" sqref="A5:IV5 O17"/>
    </sheetView>
  </sheetViews>
  <sheetFormatPr defaultRowHeight="12.5" x14ac:dyDescent="0.25"/>
  <cols>
    <col min="1" max="1" width="16.7265625" customWidth="1"/>
    <col min="2" max="2" width="6.54296875" customWidth="1"/>
    <col min="3" max="3" width="7.81640625" customWidth="1"/>
    <col min="4" max="4" width="10.7265625" customWidth="1"/>
    <col min="5" max="5" width="6.81640625" customWidth="1"/>
    <col min="7" max="7" width="6.81640625" customWidth="1"/>
    <col min="8" max="8" width="6.54296875" customWidth="1"/>
    <col min="11" max="11" width="10.1796875" customWidth="1"/>
    <col min="13" max="13" width="9.1796875"/>
  </cols>
  <sheetData>
    <row r="1" spans="1:15" s="33" customFormat="1" ht="13" x14ac:dyDescent="0.3">
      <c r="A1" s="33" t="s">
        <v>166</v>
      </c>
      <c r="D1" s="33" t="s">
        <v>24</v>
      </c>
    </row>
    <row r="2" spans="1:15" s="33" customFormat="1" ht="13" x14ac:dyDescent="0.3">
      <c r="A2" s="34" t="s">
        <v>132</v>
      </c>
    </row>
    <row r="3" spans="1:15" s="17" customFormat="1" ht="13" x14ac:dyDescent="0.3">
      <c r="A3" s="33"/>
      <c r="B3" s="17" t="s">
        <v>52</v>
      </c>
      <c r="C3" s="17" t="s">
        <v>2</v>
      </c>
      <c r="D3" s="17" t="s">
        <v>3</v>
      </c>
      <c r="E3" s="17" t="s">
        <v>65</v>
      </c>
      <c r="F3" s="17" t="s">
        <v>4</v>
      </c>
      <c r="G3" s="17" t="s">
        <v>53</v>
      </c>
      <c r="H3" s="17" t="s">
        <v>54</v>
      </c>
      <c r="I3" s="17" t="s">
        <v>6</v>
      </c>
      <c r="J3" s="17" t="s">
        <v>7</v>
      </c>
      <c r="K3" s="17" t="s">
        <v>8</v>
      </c>
      <c r="L3" s="17" t="s">
        <v>9</v>
      </c>
      <c r="M3" s="17" t="s">
        <v>10</v>
      </c>
      <c r="N3" s="17" t="s">
        <v>11</v>
      </c>
      <c r="O3" s="17" t="s">
        <v>13</v>
      </c>
    </row>
    <row r="4" spans="1:15" ht="13" x14ac:dyDescent="0.3">
      <c r="A4" s="33" t="s">
        <v>133</v>
      </c>
      <c r="B4" t="s">
        <v>134</v>
      </c>
      <c r="C4" t="s">
        <v>135</v>
      </c>
      <c r="D4" s="64" t="s">
        <v>167</v>
      </c>
      <c r="E4" s="64">
        <v>0.61</v>
      </c>
      <c r="F4" s="64" t="s">
        <v>168</v>
      </c>
      <c r="G4" t="s">
        <v>137</v>
      </c>
      <c r="I4" t="s">
        <v>138</v>
      </c>
      <c r="J4" t="s">
        <v>155</v>
      </c>
      <c r="K4" t="s">
        <v>155</v>
      </c>
      <c r="L4" t="s">
        <v>169</v>
      </c>
      <c r="M4" t="s">
        <v>170</v>
      </c>
      <c r="N4" t="s">
        <v>171</v>
      </c>
      <c r="O4" t="s">
        <v>172</v>
      </c>
    </row>
    <row r="5" spans="1:15" s="17" customFormat="1" ht="13" x14ac:dyDescent="0.3">
      <c r="A5" s="33" t="s">
        <v>156</v>
      </c>
      <c r="B5" s="66" t="s">
        <v>173</v>
      </c>
      <c r="C5" s="66" t="s">
        <v>174</v>
      </c>
      <c r="D5" s="66" t="s">
        <v>175</v>
      </c>
      <c r="E5" s="66"/>
      <c r="F5" s="66" t="s">
        <v>176</v>
      </c>
      <c r="G5" s="66" t="s">
        <v>177</v>
      </c>
      <c r="H5" s="66"/>
      <c r="I5" s="66" t="s">
        <v>178</v>
      </c>
      <c r="J5" s="66" t="s">
        <v>179</v>
      </c>
      <c r="K5" s="66" t="s">
        <v>179</v>
      </c>
      <c r="L5" s="66" t="s">
        <v>180</v>
      </c>
      <c r="M5" s="66" t="s">
        <v>181</v>
      </c>
      <c r="N5" s="66" t="s">
        <v>182</v>
      </c>
      <c r="O5" s="66" t="s">
        <v>183</v>
      </c>
    </row>
    <row r="6" spans="1:15" ht="13" x14ac:dyDescent="0.3">
      <c r="A6" s="33" t="s">
        <v>18</v>
      </c>
      <c r="B6" s="67" t="s">
        <v>184</v>
      </c>
      <c r="C6" s="67" t="s">
        <v>185</v>
      </c>
      <c r="D6" s="67" t="s">
        <v>186</v>
      </c>
      <c r="E6" s="67"/>
      <c r="F6" s="67" t="s">
        <v>187</v>
      </c>
      <c r="G6" s="67" t="s">
        <v>188</v>
      </c>
      <c r="H6" s="67"/>
      <c r="I6" s="67" t="s">
        <v>189</v>
      </c>
      <c r="J6" s="67" t="s">
        <v>190</v>
      </c>
      <c r="K6" s="67" t="s">
        <v>190</v>
      </c>
      <c r="L6" s="67" t="s">
        <v>191</v>
      </c>
      <c r="M6" s="67" t="s">
        <v>192</v>
      </c>
      <c r="N6" s="67" t="s">
        <v>193</v>
      </c>
      <c r="O6" s="67" t="s">
        <v>194</v>
      </c>
    </row>
    <row r="7" spans="1:15" ht="13" x14ac:dyDescent="0.3">
      <c r="A7" s="33" t="s">
        <v>102</v>
      </c>
      <c r="B7" s="67"/>
      <c r="C7" s="67"/>
      <c r="D7" s="67"/>
      <c r="E7" s="67"/>
      <c r="F7" s="67" t="s">
        <v>195</v>
      </c>
      <c r="G7" s="67" t="s">
        <v>196</v>
      </c>
      <c r="H7" s="67"/>
      <c r="I7" s="67"/>
      <c r="J7" s="67"/>
      <c r="K7" s="67"/>
      <c r="L7" s="67"/>
      <c r="M7" s="67" t="s">
        <v>197</v>
      </c>
      <c r="N7" s="67" t="s">
        <v>198</v>
      </c>
      <c r="O7" s="67"/>
    </row>
    <row r="8" spans="1:15" ht="13" x14ac:dyDescent="0.3">
      <c r="A8" s="33" t="s">
        <v>103</v>
      </c>
      <c r="B8" s="67"/>
      <c r="C8" s="67"/>
      <c r="D8" s="67"/>
      <c r="E8" s="67"/>
      <c r="F8" s="67" t="s">
        <v>81</v>
      </c>
      <c r="G8" s="67"/>
      <c r="H8" s="67"/>
      <c r="I8" s="67"/>
      <c r="J8" s="67"/>
      <c r="K8" s="67"/>
      <c r="L8" s="67"/>
      <c r="M8" s="67" t="s">
        <v>119</v>
      </c>
      <c r="N8" s="67" t="s">
        <v>106</v>
      </c>
      <c r="O8" s="67"/>
    </row>
    <row r="9" spans="1:15" s="17" customFormat="1" ht="13" x14ac:dyDescent="0.3">
      <c r="A9" s="33" t="s">
        <v>104</v>
      </c>
      <c r="B9" s="66" t="s">
        <v>199</v>
      </c>
      <c r="C9" s="66" t="s">
        <v>178</v>
      </c>
      <c r="D9" s="66" t="s">
        <v>200</v>
      </c>
      <c r="E9" s="66" t="s">
        <v>140</v>
      </c>
      <c r="F9" s="66" t="s">
        <v>201</v>
      </c>
      <c r="G9" s="66" t="s">
        <v>200</v>
      </c>
      <c r="H9" s="66"/>
      <c r="I9" s="66" t="s">
        <v>202</v>
      </c>
      <c r="J9" s="66" t="s">
        <v>200</v>
      </c>
      <c r="K9" s="66" t="s">
        <v>203</v>
      </c>
      <c r="L9" s="66" t="s">
        <v>204</v>
      </c>
      <c r="M9" s="66" t="s">
        <v>205</v>
      </c>
      <c r="N9" s="66" t="s">
        <v>206</v>
      </c>
      <c r="O9" s="66" t="s">
        <v>207</v>
      </c>
    </row>
    <row r="10" spans="1:15" ht="13" x14ac:dyDescent="0.3">
      <c r="A10" s="33" t="s">
        <v>18</v>
      </c>
      <c r="B10" s="67" t="s">
        <v>208</v>
      </c>
      <c r="C10" s="67" t="s">
        <v>209</v>
      </c>
      <c r="D10" s="67" t="s">
        <v>210</v>
      </c>
      <c r="E10" s="67" t="s">
        <v>211</v>
      </c>
      <c r="F10" s="67" t="s">
        <v>212</v>
      </c>
      <c r="G10" s="67" t="s">
        <v>213</v>
      </c>
      <c r="H10" s="67"/>
      <c r="I10" s="67" t="s">
        <v>214</v>
      </c>
      <c r="J10" s="67" t="s">
        <v>215</v>
      </c>
      <c r="K10" s="67" t="s">
        <v>216</v>
      </c>
      <c r="L10" s="67" t="s">
        <v>217</v>
      </c>
      <c r="M10" s="67" t="s">
        <v>218</v>
      </c>
      <c r="N10" s="67" t="s">
        <v>219</v>
      </c>
      <c r="O10" s="67" t="s">
        <v>220</v>
      </c>
    </row>
    <row r="11" spans="1:15" ht="13" x14ac:dyDescent="0.3">
      <c r="A11" s="33" t="s">
        <v>103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 t="s">
        <v>106</v>
      </c>
      <c r="N11" s="67" t="s">
        <v>111</v>
      </c>
      <c r="O11" s="67"/>
    </row>
    <row r="12" spans="1:15" s="17" customFormat="1" ht="13" x14ac:dyDescent="0.3">
      <c r="A12" s="33" t="s">
        <v>109</v>
      </c>
      <c r="B12" s="66" t="s">
        <v>111</v>
      </c>
      <c r="C12" s="66" t="s">
        <v>112</v>
      </c>
      <c r="D12" s="66" t="s">
        <v>112</v>
      </c>
      <c r="E12" s="66" t="s">
        <v>119</v>
      </c>
      <c r="F12" s="66" t="s">
        <v>160</v>
      </c>
      <c r="G12" s="66" t="s">
        <v>179</v>
      </c>
      <c r="H12" s="66"/>
      <c r="I12" s="66" t="s">
        <v>178</v>
      </c>
      <c r="J12" s="66" t="s">
        <v>179</v>
      </c>
      <c r="K12" s="66" t="s">
        <v>178</v>
      </c>
      <c r="L12" s="66" t="s">
        <v>221</v>
      </c>
      <c r="M12" s="66" t="s">
        <v>180</v>
      </c>
      <c r="N12" s="66" t="s">
        <v>108</v>
      </c>
      <c r="O12" s="66" t="s">
        <v>222</v>
      </c>
    </row>
    <row r="13" spans="1:15" ht="13" x14ac:dyDescent="0.3">
      <c r="A13" s="33" t="s">
        <v>18</v>
      </c>
      <c r="B13" s="67" t="s">
        <v>223</v>
      </c>
      <c r="C13" s="67" t="s">
        <v>224</v>
      </c>
      <c r="D13" s="67" t="s">
        <v>225</v>
      </c>
      <c r="E13" s="67" t="s">
        <v>226</v>
      </c>
      <c r="F13" s="67" t="s">
        <v>227</v>
      </c>
      <c r="G13" s="67" t="s">
        <v>228</v>
      </c>
      <c r="H13" s="67"/>
      <c r="I13" s="67" t="s">
        <v>189</v>
      </c>
      <c r="J13" s="67" t="s">
        <v>190</v>
      </c>
      <c r="K13" s="67" t="s">
        <v>229</v>
      </c>
      <c r="L13" s="67" t="s">
        <v>230</v>
      </c>
      <c r="M13" s="67" t="s">
        <v>231</v>
      </c>
      <c r="N13" s="67" t="s">
        <v>232</v>
      </c>
      <c r="O13" s="67" t="s">
        <v>233</v>
      </c>
    </row>
    <row r="14" spans="1:15" ht="13" x14ac:dyDescent="0.3">
      <c r="A14" s="33" t="s">
        <v>103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 t="s">
        <v>111</v>
      </c>
      <c r="N14" s="67" t="s">
        <v>106</v>
      </c>
      <c r="O14" s="67"/>
    </row>
    <row r="15" spans="1:15" ht="13" x14ac:dyDescent="0.3">
      <c r="A15" s="33" t="s">
        <v>21</v>
      </c>
      <c r="B15" s="66" t="s">
        <v>234</v>
      </c>
      <c r="C15" s="66" t="s">
        <v>235</v>
      </c>
      <c r="D15" s="66" t="s">
        <v>236</v>
      </c>
      <c r="E15" s="66" t="s">
        <v>237</v>
      </c>
      <c r="F15" s="66" t="s">
        <v>238</v>
      </c>
      <c r="G15" s="66" t="s">
        <v>239</v>
      </c>
      <c r="H15" s="67"/>
      <c r="I15" s="66" t="s">
        <v>240</v>
      </c>
      <c r="J15" s="66" t="s">
        <v>239</v>
      </c>
      <c r="K15" s="66" t="s">
        <v>241</v>
      </c>
      <c r="L15" s="66" t="s">
        <v>242</v>
      </c>
      <c r="M15" s="66" t="s">
        <v>243</v>
      </c>
      <c r="N15" s="66" t="s">
        <v>244</v>
      </c>
      <c r="O15" s="66" t="s">
        <v>245</v>
      </c>
    </row>
    <row r="16" spans="1:15" ht="13" x14ac:dyDescent="0.3">
      <c r="A16" s="33" t="s">
        <v>22</v>
      </c>
      <c r="B16" s="67" t="s">
        <v>246</v>
      </c>
      <c r="C16" s="67" t="s">
        <v>247</v>
      </c>
      <c r="D16" s="67" t="s">
        <v>248</v>
      </c>
      <c r="E16" s="67" t="s">
        <v>249</v>
      </c>
      <c r="F16" s="67" t="s">
        <v>250</v>
      </c>
      <c r="G16" s="67" t="s">
        <v>251</v>
      </c>
      <c r="H16" s="67"/>
      <c r="I16" s="67" t="s">
        <v>252</v>
      </c>
      <c r="J16" s="67" t="s">
        <v>253</v>
      </c>
      <c r="K16" s="67" t="s">
        <v>254</v>
      </c>
      <c r="L16" s="67" t="s">
        <v>255</v>
      </c>
      <c r="M16" s="67" t="s">
        <v>256</v>
      </c>
      <c r="N16" s="67" t="s">
        <v>257</v>
      </c>
      <c r="O16" s="67" t="s">
        <v>258</v>
      </c>
    </row>
    <row r="17" spans="1:15" s="17" customFormat="1" ht="13" x14ac:dyDescent="0.3">
      <c r="A17" s="33" t="s">
        <v>115</v>
      </c>
      <c r="B17" s="66"/>
      <c r="C17" s="66"/>
      <c r="D17" s="66" t="s">
        <v>160</v>
      </c>
      <c r="E17" s="66"/>
      <c r="F17" s="66" t="s">
        <v>160</v>
      </c>
      <c r="G17" s="66"/>
      <c r="H17" s="66"/>
      <c r="I17" s="66" t="s">
        <v>259</v>
      </c>
      <c r="J17" s="66" t="s">
        <v>81</v>
      </c>
      <c r="K17" s="66" t="s">
        <v>260</v>
      </c>
      <c r="L17" s="66" t="s">
        <v>261</v>
      </c>
      <c r="M17" s="66" t="s">
        <v>114</v>
      </c>
      <c r="N17" s="66" t="s">
        <v>235</v>
      </c>
      <c r="O17" s="66" t="s">
        <v>262</v>
      </c>
    </row>
    <row r="18" spans="1:15" ht="13" x14ac:dyDescent="0.3">
      <c r="A18" s="33" t="s">
        <v>18</v>
      </c>
      <c r="B18" s="67"/>
      <c r="C18" s="67"/>
      <c r="D18" s="67"/>
      <c r="E18" s="67"/>
      <c r="F18" s="67" t="s">
        <v>227</v>
      </c>
      <c r="G18" s="67"/>
      <c r="H18" s="67"/>
      <c r="I18" s="67"/>
      <c r="J18" s="67"/>
      <c r="K18" s="67"/>
      <c r="L18" s="67" t="s">
        <v>263</v>
      </c>
      <c r="M18" s="67" t="s">
        <v>264</v>
      </c>
      <c r="N18" s="67" t="s">
        <v>265</v>
      </c>
      <c r="O18" s="67" t="s">
        <v>266</v>
      </c>
    </row>
    <row r="19" spans="1:15" ht="13" x14ac:dyDescent="0.3">
      <c r="A19" s="33" t="s">
        <v>103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 t="s">
        <v>81</v>
      </c>
      <c r="N19" s="67" t="s">
        <v>107</v>
      </c>
      <c r="O19" s="67"/>
    </row>
    <row r="20" spans="1:15" s="17" customFormat="1" ht="13" x14ac:dyDescent="0.3">
      <c r="A20" s="33" t="s">
        <v>118</v>
      </c>
      <c r="B20" s="66"/>
      <c r="C20" s="66"/>
      <c r="D20" s="66" t="s">
        <v>106</v>
      </c>
      <c r="E20" s="66"/>
      <c r="F20" s="66" t="s">
        <v>106</v>
      </c>
      <c r="G20" s="66"/>
      <c r="H20" s="66"/>
      <c r="I20" s="66" t="s">
        <v>108</v>
      </c>
      <c r="J20" s="66"/>
      <c r="K20" s="66" t="s">
        <v>107</v>
      </c>
      <c r="L20" s="66" t="s">
        <v>110</v>
      </c>
      <c r="M20" s="66" t="s">
        <v>105</v>
      </c>
      <c r="N20" s="66" t="s">
        <v>105</v>
      </c>
      <c r="O20" s="66" t="s">
        <v>80</v>
      </c>
    </row>
    <row r="21" spans="1:15" ht="13" x14ac:dyDescent="0.3">
      <c r="A21" s="33" t="s">
        <v>22</v>
      </c>
      <c r="B21" s="67"/>
      <c r="C21" s="67"/>
      <c r="D21" s="67"/>
      <c r="E21" s="67"/>
      <c r="F21" s="67" t="s">
        <v>24</v>
      </c>
      <c r="G21" s="67"/>
      <c r="H21" s="67"/>
      <c r="I21" s="67"/>
      <c r="J21" s="67"/>
      <c r="K21" s="67"/>
      <c r="L21" s="67"/>
      <c r="M21" s="67"/>
      <c r="N21" s="67"/>
      <c r="O21" s="67"/>
    </row>
    <row r="22" spans="1:15" ht="13" x14ac:dyDescent="0.3">
      <c r="A22" s="33" t="s">
        <v>103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1:15" ht="13" x14ac:dyDescent="0.3">
      <c r="A23" s="33" t="s">
        <v>26</v>
      </c>
      <c r="B23" s="67"/>
      <c r="C23" s="67"/>
      <c r="D23" s="67"/>
      <c r="E23" s="67"/>
      <c r="F23" s="67"/>
      <c r="G23" s="67"/>
      <c r="H23" s="67"/>
      <c r="I23" s="67"/>
      <c r="J23" s="67"/>
      <c r="K23" s="66" t="s">
        <v>107</v>
      </c>
      <c r="L23" s="66" t="s">
        <v>107</v>
      </c>
      <c r="M23" s="67"/>
      <c r="N23" s="67"/>
      <c r="O23" s="66" t="s">
        <v>107</v>
      </c>
    </row>
    <row r="24" spans="1:15" ht="13" x14ac:dyDescent="0.3">
      <c r="A24" s="33" t="s">
        <v>103</v>
      </c>
      <c r="B24" s="67"/>
      <c r="C24" s="67"/>
      <c r="D24" s="67"/>
      <c r="E24" s="67"/>
      <c r="F24" s="67"/>
      <c r="G24" s="67"/>
      <c r="H24" s="67"/>
      <c r="I24" s="67"/>
      <c r="J24" s="67"/>
      <c r="K24" s="66"/>
      <c r="L24" s="66"/>
      <c r="M24" s="67"/>
      <c r="N24" s="67"/>
      <c r="O24" s="66"/>
    </row>
    <row r="25" spans="1:15" ht="13" x14ac:dyDescent="0.3">
      <c r="A25" s="33" t="s">
        <v>27</v>
      </c>
      <c r="B25" s="67"/>
      <c r="C25" s="67"/>
      <c r="D25" s="66" t="s">
        <v>267</v>
      </c>
      <c r="E25" s="67"/>
      <c r="F25" s="66" t="s">
        <v>267</v>
      </c>
      <c r="G25" s="67"/>
      <c r="H25" s="67"/>
      <c r="I25" s="66" t="s">
        <v>268</v>
      </c>
      <c r="J25" s="66" t="s">
        <v>81</v>
      </c>
      <c r="K25" s="66" t="s">
        <v>269</v>
      </c>
      <c r="L25" s="66" t="s">
        <v>270</v>
      </c>
      <c r="M25" s="66" t="s">
        <v>114</v>
      </c>
      <c r="N25" s="66" t="s">
        <v>235</v>
      </c>
      <c r="O25" s="66" t="s">
        <v>271</v>
      </c>
    </row>
    <row r="26" spans="1:15" ht="13" x14ac:dyDescent="0.3">
      <c r="A26" s="33" t="s">
        <v>22</v>
      </c>
      <c r="B26" s="67"/>
      <c r="C26" s="67"/>
      <c r="D26" s="67"/>
      <c r="E26" s="67"/>
      <c r="F26" s="67" t="s">
        <v>272</v>
      </c>
      <c r="G26" s="67"/>
      <c r="H26" s="67"/>
      <c r="I26" s="67"/>
      <c r="J26" s="67"/>
      <c r="K26" s="67"/>
      <c r="L26" s="67" t="s">
        <v>273</v>
      </c>
      <c r="M26" s="67" t="s">
        <v>264</v>
      </c>
      <c r="N26" s="67" t="s">
        <v>265</v>
      </c>
      <c r="O26" s="67" t="s">
        <v>274</v>
      </c>
    </row>
    <row r="27" spans="1:15" s="17" customFormat="1" ht="13" x14ac:dyDescent="0.3">
      <c r="A27" s="33" t="s">
        <v>28</v>
      </c>
      <c r="B27" s="66" t="s">
        <v>275</v>
      </c>
      <c r="C27" s="66"/>
      <c r="D27" s="66" t="s">
        <v>91</v>
      </c>
      <c r="E27" s="66"/>
      <c r="F27" s="66" t="s">
        <v>116</v>
      </c>
      <c r="G27" s="66" t="s">
        <v>24</v>
      </c>
      <c r="H27" s="66" t="s">
        <v>143</v>
      </c>
      <c r="I27" s="66" t="s">
        <v>119</v>
      </c>
      <c r="J27" s="66"/>
      <c r="K27" s="66" t="s">
        <v>106</v>
      </c>
      <c r="L27" s="66" t="s">
        <v>142</v>
      </c>
      <c r="M27" s="66" t="s">
        <v>276</v>
      </c>
      <c r="N27" s="66" t="s">
        <v>277</v>
      </c>
      <c r="O27" s="66" t="s">
        <v>278</v>
      </c>
    </row>
    <row r="28" spans="1:15" ht="13" x14ac:dyDescent="0.3">
      <c r="A28" s="33" t="s">
        <v>18</v>
      </c>
      <c r="B28" s="67"/>
      <c r="C28" s="67"/>
      <c r="D28" s="67"/>
      <c r="E28" s="67"/>
      <c r="F28" s="67" t="s">
        <v>279</v>
      </c>
      <c r="G28" s="67"/>
      <c r="H28" s="67"/>
      <c r="I28" s="67"/>
      <c r="J28" s="67"/>
      <c r="K28" s="67"/>
      <c r="L28" s="67" t="s">
        <v>280</v>
      </c>
      <c r="M28" s="67" t="s">
        <v>281</v>
      </c>
      <c r="N28" s="67" t="s">
        <v>282</v>
      </c>
      <c r="O28" s="67" t="s">
        <v>283</v>
      </c>
    </row>
    <row r="29" spans="1:15" ht="13" x14ac:dyDescent="0.3">
      <c r="A29" s="33" t="s">
        <v>103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 t="s">
        <v>105</v>
      </c>
      <c r="N29" s="67" t="s">
        <v>81</v>
      </c>
      <c r="O29" s="67"/>
    </row>
    <row r="30" spans="1:15" s="17" customFormat="1" ht="13" x14ac:dyDescent="0.3">
      <c r="A30" s="33" t="s">
        <v>31</v>
      </c>
      <c r="B30" s="66"/>
      <c r="C30" s="66"/>
      <c r="D30" s="66" t="s">
        <v>106</v>
      </c>
      <c r="E30" s="66"/>
      <c r="F30" s="66" t="s">
        <v>106</v>
      </c>
      <c r="G30" s="66" t="s">
        <v>24</v>
      </c>
      <c r="H30" s="66" t="s">
        <v>24</v>
      </c>
      <c r="I30" s="66" t="s">
        <v>106</v>
      </c>
      <c r="J30" s="66"/>
      <c r="K30" s="66"/>
      <c r="L30" s="66" t="s">
        <v>106</v>
      </c>
      <c r="M30" s="66" t="s">
        <v>24</v>
      </c>
      <c r="N30" s="66" t="s">
        <v>24</v>
      </c>
      <c r="O30" s="66" t="s">
        <v>107</v>
      </c>
    </row>
    <row r="31" spans="1:15" ht="13" x14ac:dyDescent="0.3">
      <c r="A31" s="33" t="s">
        <v>18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</row>
    <row r="32" spans="1:15" ht="13" x14ac:dyDescent="0.3">
      <c r="A32" s="33" t="s">
        <v>103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1:15" s="17" customFormat="1" ht="13" x14ac:dyDescent="0.3">
      <c r="A33" s="33" t="s">
        <v>32</v>
      </c>
      <c r="B33" s="66"/>
      <c r="C33" s="66"/>
      <c r="D33" s="66" t="s">
        <v>143</v>
      </c>
      <c r="E33" s="66"/>
      <c r="F33" s="66" t="s">
        <v>143</v>
      </c>
      <c r="G33" s="66" t="s">
        <v>24</v>
      </c>
      <c r="H33" s="66" t="s">
        <v>111</v>
      </c>
      <c r="I33" s="66" t="s">
        <v>81</v>
      </c>
      <c r="J33" s="66"/>
      <c r="K33" s="66"/>
      <c r="L33" s="66" t="s">
        <v>91</v>
      </c>
      <c r="M33" s="66" t="s">
        <v>111</v>
      </c>
      <c r="N33" s="66" t="s">
        <v>81</v>
      </c>
      <c r="O33" s="66" t="s">
        <v>178</v>
      </c>
    </row>
    <row r="34" spans="1:15" ht="13" x14ac:dyDescent="0.3">
      <c r="A34" s="33" t="s">
        <v>18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1:15" ht="13" x14ac:dyDescent="0.3">
      <c r="A35" s="33" t="s">
        <v>103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 t="s">
        <v>105</v>
      </c>
      <c r="N35" s="67"/>
      <c r="O35" s="67"/>
    </row>
    <row r="36" spans="1:15" s="17" customFormat="1" ht="13" x14ac:dyDescent="0.3">
      <c r="A36" s="33" t="s">
        <v>33</v>
      </c>
      <c r="B36" s="66"/>
      <c r="C36" s="66"/>
      <c r="D36" s="66" t="s">
        <v>284</v>
      </c>
      <c r="E36" s="66"/>
      <c r="F36" s="66" t="s">
        <v>284</v>
      </c>
      <c r="G36" s="66" t="s">
        <v>24</v>
      </c>
      <c r="H36" s="66" t="s">
        <v>275</v>
      </c>
      <c r="I36" s="66" t="s">
        <v>237</v>
      </c>
      <c r="J36" s="66"/>
      <c r="K36" s="66"/>
      <c r="L36" s="66" t="s">
        <v>284</v>
      </c>
      <c r="M36" s="66" t="s">
        <v>108</v>
      </c>
      <c r="N36" s="66" t="s">
        <v>24</v>
      </c>
      <c r="O36" s="66" t="s">
        <v>285</v>
      </c>
    </row>
    <row r="37" spans="1:15" ht="13" x14ac:dyDescent="0.3">
      <c r="A37" s="33" t="s">
        <v>18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1:15" ht="13" x14ac:dyDescent="0.3">
      <c r="A38" s="33" t="s">
        <v>103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 t="s">
        <v>105</v>
      </c>
      <c r="N38" s="67"/>
      <c r="O38" s="67"/>
    </row>
    <row r="39" spans="1:15" ht="13" x14ac:dyDescent="0.3">
      <c r="A39" s="33" t="s">
        <v>34</v>
      </c>
      <c r="B39" s="67"/>
      <c r="C39" s="67"/>
      <c r="D39" s="66" t="s">
        <v>286</v>
      </c>
      <c r="E39" s="66"/>
      <c r="F39" s="66" t="s">
        <v>286</v>
      </c>
      <c r="G39" s="66" t="s">
        <v>24</v>
      </c>
      <c r="H39" s="66" t="s">
        <v>276</v>
      </c>
      <c r="I39" s="66" t="s">
        <v>114</v>
      </c>
      <c r="J39" s="67"/>
      <c r="K39" s="67"/>
      <c r="L39" s="66" t="s">
        <v>287</v>
      </c>
      <c r="M39" s="66" t="s">
        <v>140</v>
      </c>
      <c r="N39" s="66" t="s">
        <v>81</v>
      </c>
      <c r="O39" s="66" t="s">
        <v>205</v>
      </c>
    </row>
    <row r="40" spans="1:15" ht="13" x14ac:dyDescent="0.3">
      <c r="A40" s="33" t="s">
        <v>22</v>
      </c>
      <c r="B40" s="67"/>
      <c r="C40" s="67"/>
      <c r="D40" s="67"/>
      <c r="E40" s="67"/>
      <c r="F40" s="67" t="s">
        <v>288</v>
      </c>
      <c r="G40" s="67"/>
      <c r="H40" s="67"/>
      <c r="I40" s="67"/>
      <c r="J40" s="67"/>
      <c r="K40" s="67"/>
      <c r="L40" s="67" t="s">
        <v>289</v>
      </c>
      <c r="M40" s="67" t="s">
        <v>290</v>
      </c>
      <c r="N40" s="67" t="s">
        <v>291</v>
      </c>
      <c r="O40" s="67" t="s">
        <v>292</v>
      </c>
    </row>
    <row r="41" spans="1:15" s="17" customFormat="1" ht="13" x14ac:dyDescent="0.3">
      <c r="A41" s="33" t="s">
        <v>35</v>
      </c>
      <c r="B41" s="66"/>
      <c r="C41" s="66"/>
      <c r="D41" s="66"/>
      <c r="E41" s="66"/>
      <c r="F41" s="66"/>
      <c r="G41" s="66" t="s">
        <v>106</v>
      </c>
      <c r="H41" s="66"/>
      <c r="I41" s="66" t="s">
        <v>108</v>
      </c>
      <c r="J41" s="66" t="s">
        <v>108</v>
      </c>
      <c r="K41" s="66" t="s">
        <v>106</v>
      </c>
      <c r="L41" s="66" t="s">
        <v>119</v>
      </c>
      <c r="M41" s="36">
        <v>17</v>
      </c>
      <c r="N41" s="66"/>
      <c r="O41" s="66" t="s">
        <v>114</v>
      </c>
    </row>
    <row r="42" spans="1:15" ht="13" x14ac:dyDescent="0.3">
      <c r="A42" s="33" t="s">
        <v>18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4"/>
      <c r="N42" s="67"/>
      <c r="O42" s="67"/>
    </row>
    <row r="43" spans="1:15" ht="13" x14ac:dyDescent="0.3">
      <c r="A43" s="33" t="s">
        <v>103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4"/>
      <c r="N43" s="67"/>
      <c r="O43" s="67"/>
    </row>
    <row r="44" spans="1:15" ht="13" x14ac:dyDescent="0.3">
      <c r="A44" s="33" t="s">
        <v>145</v>
      </c>
      <c r="B44" s="67"/>
      <c r="C44" s="67"/>
      <c r="D44" s="67"/>
      <c r="E44" s="67"/>
      <c r="F44" s="67"/>
      <c r="G44" s="67"/>
      <c r="H44" s="67"/>
      <c r="I44" s="67"/>
      <c r="J44" s="66" t="s">
        <v>108</v>
      </c>
      <c r="K44" s="66" t="s">
        <v>107</v>
      </c>
      <c r="L44" s="66" t="s">
        <v>110</v>
      </c>
      <c r="M44" s="36" t="s">
        <v>293</v>
      </c>
      <c r="N44" s="67"/>
      <c r="O44" s="66" t="s">
        <v>80</v>
      </c>
    </row>
    <row r="45" spans="1:15" ht="13" x14ac:dyDescent="0.3">
      <c r="A45" s="33" t="s">
        <v>22</v>
      </c>
      <c r="B45" s="67"/>
      <c r="C45" s="67"/>
      <c r="D45" s="67"/>
      <c r="E45" s="67"/>
      <c r="F45" s="67"/>
      <c r="G45" s="67"/>
      <c r="H45" s="67"/>
      <c r="I45" s="67"/>
      <c r="J45" s="66"/>
      <c r="K45" s="66"/>
      <c r="L45" s="66"/>
      <c r="M45" s="36"/>
      <c r="N45" s="67"/>
      <c r="O45" s="66"/>
    </row>
    <row r="46" spans="1:15" ht="13" x14ac:dyDescent="0.3">
      <c r="A46" s="33" t="s">
        <v>103</v>
      </c>
      <c r="B46" s="67"/>
      <c r="C46" s="67"/>
      <c r="D46" s="67"/>
      <c r="E46" s="67"/>
      <c r="F46" s="67"/>
      <c r="G46" s="67"/>
      <c r="H46" s="67"/>
      <c r="I46" s="67"/>
      <c r="J46" s="66"/>
      <c r="K46" s="66"/>
      <c r="L46" s="66"/>
      <c r="M46" s="36"/>
      <c r="N46" s="67"/>
      <c r="O46" s="66"/>
    </row>
    <row r="47" spans="1:15" ht="13" x14ac:dyDescent="0.3">
      <c r="A47" s="17" t="s">
        <v>37</v>
      </c>
      <c r="B47" s="67"/>
      <c r="C47" s="67"/>
      <c r="D47" s="67"/>
      <c r="E47" s="67"/>
      <c r="F47" s="67"/>
      <c r="G47" s="67"/>
      <c r="H47" s="67"/>
      <c r="I47" s="66" t="s">
        <v>81</v>
      </c>
      <c r="J47" s="67"/>
      <c r="K47" s="67"/>
      <c r="L47" s="66" t="s">
        <v>81</v>
      </c>
      <c r="M47" s="64"/>
      <c r="N47" s="67"/>
      <c r="O47" s="66" t="s">
        <v>81</v>
      </c>
    </row>
    <row r="48" spans="1:15" ht="13" x14ac:dyDescent="0.3">
      <c r="A48" s="34"/>
    </row>
    <row r="49" spans="1:1" ht="13" x14ac:dyDescent="0.3">
      <c r="A49" s="34" t="s">
        <v>294</v>
      </c>
    </row>
    <row r="50" spans="1:1" ht="13" x14ac:dyDescent="0.3">
      <c r="A50" s="34" t="s">
        <v>295</v>
      </c>
    </row>
    <row r="51" spans="1:1" ht="13" x14ac:dyDescent="0.3">
      <c r="A51" s="34" t="s">
        <v>296</v>
      </c>
    </row>
    <row r="52" spans="1:1" ht="13" x14ac:dyDescent="0.3">
      <c r="A52" s="34" t="s">
        <v>297</v>
      </c>
    </row>
    <row r="53" spans="1:1" ht="13" x14ac:dyDescent="0.3">
      <c r="A53" s="34" t="s">
        <v>298</v>
      </c>
    </row>
    <row r="54" spans="1:1" s="34" customFormat="1" ht="13" x14ac:dyDescent="0.3">
      <c r="A54" s="34" t="s">
        <v>299</v>
      </c>
    </row>
    <row r="55" spans="1:1" s="34" customFormat="1" ht="13" x14ac:dyDescent="0.3">
      <c r="A55" s="34" t="s">
        <v>300</v>
      </c>
    </row>
    <row r="56" spans="1:1" s="34" customFormat="1" ht="13" x14ac:dyDescent="0.3">
      <c r="A56" s="34" t="s">
        <v>301</v>
      </c>
    </row>
    <row r="57" spans="1:1" ht="13" x14ac:dyDescent="0.3">
      <c r="A57" s="34" t="s">
        <v>302</v>
      </c>
    </row>
  </sheetData>
  <sheetProtection selectLockedCells="1" selectUnlockedCells="1"/>
  <printOptions gridLines="1"/>
  <pageMargins left="0.1701388888888889" right="0.15972222222222221" top="0.17986111111111111" bottom="0.15972222222222221" header="0.51180555555555551" footer="0.51180555555555551"/>
  <pageSetup paperSize="9" firstPageNumber="0" orientation="landscape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0"/>
  <sheetViews>
    <sheetView workbookViewId="0">
      <selection activeCell="N14" activeCellId="1" sqref="A5:IV5 N14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303</v>
      </c>
      <c r="D1" s="33" t="s">
        <v>24</v>
      </c>
    </row>
    <row r="2" spans="1:14" s="33" customFormat="1" x14ac:dyDescent="0.3">
      <c r="A2" s="34" t="s">
        <v>132</v>
      </c>
    </row>
    <row r="3" spans="1:14" s="17" customFormat="1" x14ac:dyDescent="0.3">
      <c r="A3" s="33"/>
      <c r="B3" s="17" t="s">
        <v>52</v>
      </c>
      <c r="C3" s="17" t="s">
        <v>2</v>
      </c>
      <c r="D3" s="17" t="s">
        <v>3</v>
      </c>
      <c r="E3" s="17" t="s">
        <v>4</v>
      </c>
      <c r="F3" s="17" t="s">
        <v>53</v>
      </c>
      <c r="G3" s="17" t="s">
        <v>54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7" t="s">
        <v>11</v>
      </c>
      <c r="N3" s="17" t="s">
        <v>13</v>
      </c>
    </row>
    <row r="4" spans="1:14" x14ac:dyDescent="0.3">
      <c r="A4" s="33" t="s">
        <v>133</v>
      </c>
      <c r="E4" t="s">
        <v>304</v>
      </c>
      <c r="F4" t="s">
        <v>24</v>
      </c>
      <c r="H4" t="s">
        <v>24</v>
      </c>
      <c r="I4" t="s">
        <v>24</v>
      </c>
      <c r="J4" t="s">
        <v>24</v>
      </c>
      <c r="K4" t="s">
        <v>305</v>
      </c>
      <c r="L4" t="s">
        <v>306</v>
      </c>
      <c r="M4" t="s">
        <v>307</v>
      </c>
      <c r="N4" t="s">
        <v>308</v>
      </c>
    </row>
    <row r="5" spans="1:14" s="17" customFormat="1" x14ac:dyDescent="0.3">
      <c r="A5" s="33" t="s">
        <v>156</v>
      </c>
      <c r="B5" s="66" t="s">
        <v>309</v>
      </c>
      <c r="C5" s="66" t="s">
        <v>310</v>
      </c>
      <c r="D5" s="66" t="s">
        <v>311</v>
      </c>
      <c r="E5" s="66" t="s">
        <v>312</v>
      </c>
      <c r="F5" s="66" t="s">
        <v>313</v>
      </c>
      <c r="G5" s="66"/>
      <c r="H5" s="66" t="s">
        <v>314</v>
      </c>
      <c r="I5" s="66" t="s">
        <v>315</v>
      </c>
      <c r="J5" s="66" t="s">
        <v>316</v>
      </c>
      <c r="K5" s="66" t="s">
        <v>317</v>
      </c>
      <c r="L5" s="66" t="s">
        <v>318</v>
      </c>
      <c r="M5" s="66" t="s">
        <v>319</v>
      </c>
      <c r="N5" s="66" t="s">
        <v>320</v>
      </c>
    </row>
    <row r="6" spans="1:14" x14ac:dyDescent="0.3">
      <c r="A6" s="33" t="s">
        <v>18</v>
      </c>
      <c r="B6" s="67"/>
      <c r="C6" s="67"/>
      <c r="D6" s="67"/>
      <c r="E6" s="67" t="s">
        <v>321</v>
      </c>
      <c r="F6" s="67"/>
      <c r="G6" s="67"/>
      <c r="H6" s="67"/>
      <c r="I6" s="67"/>
      <c r="J6" s="67"/>
      <c r="K6" s="67" t="s">
        <v>322</v>
      </c>
      <c r="L6" s="67" t="s">
        <v>323</v>
      </c>
      <c r="M6" s="67" t="s">
        <v>324</v>
      </c>
      <c r="N6" s="67" t="s">
        <v>325</v>
      </c>
    </row>
    <row r="7" spans="1:14" x14ac:dyDescent="0.3">
      <c r="A7" s="33" t="s">
        <v>102</v>
      </c>
      <c r="B7" s="67" t="s">
        <v>24</v>
      </c>
      <c r="C7" s="67" t="s">
        <v>24</v>
      </c>
      <c r="D7" s="67" t="s">
        <v>24</v>
      </c>
      <c r="E7" s="67" t="s">
        <v>326</v>
      </c>
      <c r="F7" s="67" t="s">
        <v>24</v>
      </c>
      <c r="G7" s="67"/>
      <c r="H7" s="67" t="s">
        <v>24</v>
      </c>
      <c r="I7" s="67" t="s">
        <v>24</v>
      </c>
      <c r="J7" s="67" t="s">
        <v>24</v>
      </c>
      <c r="K7" s="67" t="s">
        <v>327</v>
      </c>
      <c r="L7" s="67" t="s">
        <v>328</v>
      </c>
      <c r="M7" s="67" t="s">
        <v>329</v>
      </c>
      <c r="N7" s="67" t="s">
        <v>330</v>
      </c>
    </row>
    <row r="8" spans="1:14" s="17" customFormat="1" x14ac:dyDescent="0.3">
      <c r="A8" s="33" t="s">
        <v>104</v>
      </c>
      <c r="B8" s="66" t="s">
        <v>269</v>
      </c>
      <c r="C8" s="66" t="s">
        <v>114</v>
      </c>
      <c r="D8" s="66" t="s">
        <v>331</v>
      </c>
      <c r="E8" s="66" t="s">
        <v>332</v>
      </c>
      <c r="F8" s="66" t="s">
        <v>116</v>
      </c>
      <c r="G8" s="66"/>
      <c r="H8" s="66" t="s">
        <v>333</v>
      </c>
      <c r="I8" s="66" t="s">
        <v>334</v>
      </c>
      <c r="J8" s="66" t="s">
        <v>267</v>
      </c>
      <c r="K8" s="66" t="s">
        <v>335</v>
      </c>
      <c r="L8" s="66" t="s">
        <v>336</v>
      </c>
      <c r="M8" s="66" t="s">
        <v>337</v>
      </c>
      <c r="N8" s="66" t="s">
        <v>338</v>
      </c>
    </row>
    <row r="9" spans="1:14" x14ac:dyDescent="0.3">
      <c r="A9" s="33" t="s">
        <v>18</v>
      </c>
      <c r="B9" s="67"/>
      <c r="C9" s="67"/>
      <c r="D9" s="67"/>
      <c r="E9" s="67" t="s">
        <v>339</v>
      </c>
      <c r="F9" s="67"/>
      <c r="G9" s="67"/>
      <c r="H9" s="67"/>
      <c r="I9" s="67"/>
      <c r="J9" s="67"/>
      <c r="K9" s="67" t="s">
        <v>340</v>
      </c>
      <c r="L9" s="67" t="s">
        <v>341</v>
      </c>
      <c r="M9" s="67" t="s">
        <v>342</v>
      </c>
      <c r="N9" s="67" t="s">
        <v>343</v>
      </c>
    </row>
    <row r="10" spans="1:14" s="17" customFormat="1" x14ac:dyDescent="0.3">
      <c r="A10" s="33" t="s">
        <v>109</v>
      </c>
      <c r="B10" s="66" t="s">
        <v>110</v>
      </c>
      <c r="C10" s="66" t="s">
        <v>140</v>
      </c>
      <c r="D10" s="66" t="s">
        <v>344</v>
      </c>
      <c r="E10" s="66" t="s">
        <v>260</v>
      </c>
      <c r="F10" s="66" t="s">
        <v>114</v>
      </c>
      <c r="G10" s="66"/>
      <c r="H10" s="66" t="s">
        <v>345</v>
      </c>
      <c r="I10" s="66" t="s">
        <v>142</v>
      </c>
      <c r="J10" s="66" t="s">
        <v>346</v>
      </c>
      <c r="K10" s="66" t="s">
        <v>347</v>
      </c>
      <c r="L10" s="66" t="s">
        <v>348</v>
      </c>
      <c r="M10" s="66" t="s">
        <v>81</v>
      </c>
      <c r="N10" s="66" t="s">
        <v>349</v>
      </c>
    </row>
    <row r="11" spans="1:14" x14ac:dyDescent="0.3">
      <c r="A11" s="33" t="s">
        <v>18</v>
      </c>
      <c r="B11" s="67"/>
      <c r="C11" s="67"/>
      <c r="D11" s="67"/>
      <c r="E11" s="67" t="s">
        <v>350</v>
      </c>
      <c r="F11" s="67"/>
      <c r="G11" s="67"/>
      <c r="H11" s="67"/>
      <c r="I11" s="67"/>
      <c r="J11" s="67"/>
      <c r="K11" s="67" t="s">
        <v>351</v>
      </c>
      <c r="L11" s="67" t="s">
        <v>352</v>
      </c>
      <c r="M11" s="67" t="s">
        <v>353</v>
      </c>
      <c r="N11" s="67" t="s">
        <v>354</v>
      </c>
    </row>
    <row r="12" spans="1:14" x14ac:dyDescent="0.3">
      <c r="A12" s="33" t="s">
        <v>21</v>
      </c>
      <c r="B12" s="67"/>
      <c r="C12" s="67"/>
      <c r="D12" s="67"/>
      <c r="E12" s="66" t="s">
        <v>355</v>
      </c>
      <c r="F12" s="66" t="s">
        <v>24</v>
      </c>
      <c r="G12" s="67"/>
      <c r="H12" s="67"/>
      <c r="I12" s="67"/>
      <c r="J12" s="67"/>
      <c r="K12" s="66" t="s">
        <v>356</v>
      </c>
      <c r="L12" s="66" t="s">
        <v>357</v>
      </c>
      <c r="M12" s="66" t="s">
        <v>206</v>
      </c>
      <c r="N12" s="66" t="s">
        <v>358</v>
      </c>
    </row>
    <row r="13" spans="1:14" x14ac:dyDescent="0.3">
      <c r="A13" s="33" t="s">
        <v>22</v>
      </c>
      <c r="B13" s="67"/>
      <c r="C13" s="67"/>
      <c r="D13" s="67"/>
      <c r="E13" s="67" t="s">
        <v>359</v>
      </c>
      <c r="F13" s="67"/>
      <c r="G13" s="67"/>
      <c r="H13" s="67"/>
      <c r="I13" s="67"/>
      <c r="J13" s="67"/>
      <c r="K13" s="67" t="s">
        <v>360</v>
      </c>
      <c r="L13" s="67" t="s">
        <v>361</v>
      </c>
      <c r="M13" s="67" t="s">
        <v>362</v>
      </c>
      <c r="N13" s="67" t="s">
        <v>363</v>
      </c>
    </row>
    <row r="14" spans="1:14" s="17" customFormat="1" x14ac:dyDescent="0.3">
      <c r="A14" s="33" t="s">
        <v>115</v>
      </c>
      <c r="B14" s="66"/>
      <c r="C14" s="66"/>
      <c r="D14" s="66" t="s">
        <v>364</v>
      </c>
      <c r="E14" s="66" t="s">
        <v>364</v>
      </c>
      <c r="F14" s="66"/>
      <c r="G14" s="66"/>
      <c r="H14" s="66" t="s">
        <v>259</v>
      </c>
      <c r="I14" s="66" t="s">
        <v>106</v>
      </c>
      <c r="J14" s="66" t="s">
        <v>365</v>
      </c>
      <c r="K14" s="66" t="s">
        <v>261</v>
      </c>
      <c r="L14" s="66" t="s">
        <v>178</v>
      </c>
      <c r="M14" s="66" t="s">
        <v>200</v>
      </c>
      <c r="N14" s="66" t="s">
        <v>366</v>
      </c>
    </row>
    <row r="15" spans="1:14" x14ac:dyDescent="0.3">
      <c r="A15" s="33" t="s">
        <v>18</v>
      </c>
      <c r="B15" s="67"/>
      <c r="C15" s="67"/>
      <c r="D15" s="67"/>
      <c r="E15" s="67" t="s">
        <v>367</v>
      </c>
      <c r="F15" s="67"/>
      <c r="G15" s="67"/>
      <c r="H15" s="67"/>
      <c r="I15" s="67"/>
      <c r="J15" s="67"/>
      <c r="K15" s="67" t="s">
        <v>368</v>
      </c>
      <c r="L15" s="67" t="s">
        <v>369</v>
      </c>
      <c r="M15" s="67" t="s">
        <v>370</v>
      </c>
      <c r="N15" s="67" t="s">
        <v>371</v>
      </c>
    </row>
    <row r="16" spans="1:14" s="17" customFormat="1" x14ac:dyDescent="0.3">
      <c r="A16" s="33" t="s">
        <v>118</v>
      </c>
      <c r="B16" s="66"/>
      <c r="C16" s="66"/>
      <c r="D16" s="66"/>
      <c r="E16" s="66"/>
      <c r="F16" s="66"/>
      <c r="G16" s="66"/>
      <c r="H16" s="66" t="s">
        <v>81</v>
      </c>
      <c r="I16" s="66"/>
      <c r="J16" s="66" t="s">
        <v>108</v>
      </c>
      <c r="K16" s="66" t="s">
        <v>141</v>
      </c>
      <c r="L16" s="66" t="s">
        <v>106</v>
      </c>
      <c r="M16" s="66"/>
      <c r="N16" s="66" t="s">
        <v>119</v>
      </c>
    </row>
    <row r="17" spans="1:14" x14ac:dyDescent="0.3">
      <c r="A17" s="33" t="s">
        <v>22</v>
      </c>
      <c r="B17" s="67"/>
      <c r="C17" s="67"/>
      <c r="D17" s="67"/>
      <c r="E17" s="67"/>
      <c r="F17" s="67"/>
      <c r="G17" s="67"/>
      <c r="H17" s="67"/>
      <c r="I17" s="67"/>
      <c r="J17" s="67"/>
      <c r="K17" s="67" t="s">
        <v>353</v>
      </c>
      <c r="L17" s="67" t="s">
        <v>372</v>
      </c>
      <c r="M17" s="67"/>
      <c r="N17" s="67" t="s">
        <v>373</v>
      </c>
    </row>
    <row r="18" spans="1:14" x14ac:dyDescent="0.3">
      <c r="A18" s="33" t="s">
        <v>27</v>
      </c>
      <c r="B18" s="67"/>
      <c r="C18" s="67"/>
      <c r="D18" s="67"/>
      <c r="E18" s="66" t="s">
        <v>364</v>
      </c>
      <c r="F18" s="67"/>
      <c r="G18" s="67"/>
      <c r="H18" s="67" t="s">
        <v>24</v>
      </c>
      <c r="I18" s="67"/>
      <c r="J18" s="67"/>
      <c r="K18" s="66" t="s">
        <v>270</v>
      </c>
      <c r="L18" s="66" t="s">
        <v>284</v>
      </c>
      <c r="M18" s="66" t="s">
        <v>200</v>
      </c>
      <c r="N18" s="66" t="s">
        <v>374</v>
      </c>
    </row>
    <row r="19" spans="1:14" x14ac:dyDescent="0.3">
      <c r="A19" s="33" t="s">
        <v>22</v>
      </c>
      <c r="B19" s="67"/>
      <c r="C19" s="67"/>
      <c r="D19" s="67"/>
      <c r="E19" s="67" t="s">
        <v>367</v>
      </c>
      <c r="F19" s="67"/>
      <c r="G19" s="67"/>
      <c r="H19" s="67"/>
      <c r="I19" s="67"/>
      <c r="J19" s="67"/>
      <c r="K19" s="67" t="s">
        <v>375</v>
      </c>
      <c r="L19" s="67" t="s">
        <v>376</v>
      </c>
      <c r="M19" s="67" t="s">
        <v>370</v>
      </c>
      <c r="N19" s="67" t="s">
        <v>377</v>
      </c>
    </row>
    <row r="20" spans="1:14" s="17" customFormat="1" x14ac:dyDescent="0.3">
      <c r="A20" s="33" t="s">
        <v>28</v>
      </c>
      <c r="B20" s="66" t="s">
        <v>275</v>
      </c>
      <c r="C20" s="66"/>
      <c r="D20" s="66" t="s">
        <v>161</v>
      </c>
      <c r="E20" s="66" t="s">
        <v>378</v>
      </c>
      <c r="F20" s="66"/>
      <c r="G20" s="66" t="s">
        <v>119</v>
      </c>
      <c r="H20" s="66" t="s">
        <v>379</v>
      </c>
      <c r="I20" s="66"/>
      <c r="J20" s="66" t="s">
        <v>106</v>
      </c>
      <c r="K20" s="66" t="s">
        <v>114</v>
      </c>
      <c r="L20" s="66" t="s">
        <v>380</v>
      </c>
      <c r="M20" s="66" t="s">
        <v>91</v>
      </c>
      <c r="N20" s="66" t="s">
        <v>381</v>
      </c>
    </row>
    <row r="21" spans="1:14" x14ac:dyDescent="0.3">
      <c r="A21" s="33" t="s">
        <v>18</v>
      </c>
      <c r="B21" s="67"/>
      <c r="C21" s="67"/>
      <c r="D21" s="67"/>
      <c r="E21" s="67" t="s">
        <v>382</v>
      </c>
      <c r="F21" s="67"/>
      <c r="G21" s="67"/>
      <c r="H21" s="67"/>
      <c r="I21" s="67"/>
      <c r="J21" s="67"/>
      <c r="K21" s="67" t="s">
        <v>383</v>
      </c>
      <c r="L21" s="67" t="s">
        <v>384</v>
      </c>
      <c r="M21" s="67" t="s">
        <v>385</v>
      </c>
      <c r="N21" s="67" t="s">
        <v>386</v>
      </c>
    </row>
    <row r="22" spans="1:14" s="17" customFormat="1" x14ac:dyDescent="0.3">
      <c r="A22" s="33" t="s">
        <v>31</v>
      </c>
      <c r="B22" s="66"/>
      <c r="C22" s="66"/>
      <c r="D22" s="66" t="s">
        <v>105</v>
      </c>
      <c r="E22" s="66" t="s">
        <v>105</v>
      </c>
      <c r="F22" s="66"/>
      <c r="G22" s="66" t="s">
        <v>105</v>
      </c>
      <c r="H22" s="66" t="s">
        <v>106</v>
      </c>
      <c r="I22" s="66"/>
      <c r="J22" s="66"/>
      <c r="K22" s="66" t="s">
        <v>106</v>
      </c>
      <c r="L22" s="66" t="s">
        <v>107</v>
      </c>
      <c r="M22" s="66" t="s">
        <v>108</v>
      </c>
      <c r="N22" s="66" t="s">
        <v>80</v>
      </c>
    </row>
    <row r="23" spans="1:14" x14ac:dyDescent="0.3">
      <c r="A23" s="33" t="s">
        <v>18</v>
      </c>
      <c r="B23" s="67"/>
      <c r="C23" s="67"/>
      <c r="D23" s="67"/>
      <c r="E23" s="67"/>
      <c r="F23" s="67"/>
      <c r="G23" s="67"/>
      <c r="H23" s="67"/>
      <c r="I23" s="67"/>
      <c r="J23" s="67"/>
      <c r="K23" s="67" t="s">
        <v>387</v>
      </c>
      <c r="L23" s="67" t="s">
        <v>388</v>
      </c>
      <c r="M23" s="67" t="s">
        <v>389</v>
      </c>
      <c r="N23" s="67" t="s">
        <v>372</v>
      </c>
    </row>
    <row r="24" spans="1:14" s="17" customFormat="1" x14ac:dyDescent="0.3">
      <c r="A24" s="33" t="s">
        <v>32</v>
      </c>
      <c r="B24" s="66"/>
      <c r="C24" s="66"/>
      <c r="D24" s="66" t="s">
        <v>141</v>
      </c>
      <c r="E24" s="66" t="s">
        <v>141</v>
      </c>
      <c r="F24" s="66"/>
      <c r="G24" s="66" t="s">
        <v>108</v>
      </c>
      <c r="H24" s="66" t="s">
        <v>81</v>
      </c>
      <c r="I24" s="66"/>
      <c r="J24" s="66"/>
      <c r="K24" s="66" t="s">
        <v>141</v>
      </c>
      <c r="L24" s="66" t="s">
        <v>119</v>
      </c>
      <c r="M24" s="66" t="s">
        <v>106</v>
      </c>
      <c r="N24" s="66" t="s">
        <v>390</v>
      </c>
    </row>
    <row r="25" spans="1:14" x14ac:dyDescent="0.3">
      <c r="A25" s="33" t="s">
        <v>18</v>
      </c>
      <c r="B25" s="67"/>
      <c r="C25" s="67"/>
      <c r="D25" s="67"/>
      <c r="E25" s="67" t="s">
        <v>391</v>
      </c>
      <c r="F25" s="67"/>
      <c r="G25" s="67"/>
      <c r="H25" s="67"/>
      <c r="I25" s="67"/>
      <c r="J25" s="67"/>
      <c r="K25" s="67" t="s">
        <v>353</v>
      </c>
      <c r="L25" s="67" t="s">
        <v>392</v>
      </c>
      <c r="M25" s="67" t="s">
        <v>372</v>
      </c>
      <c r="N25" s="67" t="s">
        <v>393</v>
      </c>
    </row>
    <row r="26" spans="1:14" s="17" customFormat="1" x14ac:dyDescent="0.3">
      <c r="A26" s="33" t="s">
        <v>33</v>
      </c>
      <c r="B26" s="66"/>
      <c r="C26" s="66"/>
      <c r="D26" s="66" t="s">
        <v>144</v>
      </c>
      <c r="E26" s="66" t="s">
        <v>144</v>
      </c>
      <c r="F26" s="66"/>
      <c r="G26" s="66" t="s">
        <v>81</v>
      </c>
      <c r="H26" s="66" t="s">
        <v>111</v>
      </c>
      <c r="I26" s="66"/>
      <c r="J26" s="66"/>
      <c r="K26" s="66" t="s">
        <v>91</v>
      </c>
      <c r="L26" s="66" t="s">
        <v>108</v>
      </c>
      <c r="M26" s="66" t="s">
        <v>105</v>
      </c>
      <c r="N26" s="66" t="s">
        <v>200</v>
      </c>
    </row>
    <row r="27" spans="1:14" x14ac:dyDescent="0.3">
      <c r="A27" s="33" t="s">
        <v>18</v>
      </c>
      <c r="B27" s="67"/>
      <c r="C27" s="67"/>
      <c r="D27" s="67"/>
      <c r="E27" s="67" t="s">
        <v>394</v>
      </c>
      <c r="F27" s="67"/>
      <c r="G27" s="67"/>
      <c r="H27" s="67"/>
      <c r="I27" s="67"/>
      <c r="J27" s="67"/>
      <c r="K27" s="67" t="s">
        <v>395</v>
      </c>
      <c r="L27" s="67" t="s">
        <v>396</v>
      </c>
      <c r="M27" s="67" t="s">
        <v>24</v>
      </c>
      <c r="N27" s="67" t="s">
        <v>397</v>
      </c>
    </row>
    <row r="28" spans="1:14" x14ac:dyDescent="0.3">
      <c r="A28" s="33" t="s">
        <v>34</v>
      </c>
      <c r="B28" s="67"/>
      <c r="C28" s="67"/>
      <c r="D28" s="67"/>
      <c r="E28" s="66" t="s">
        <v>398</v>
      </c>
      <c r="F28" s="67"/>
      <c r="G28" s="67"/>
      <c r="H28" s="67"/>
      <c r="I28" s="67"/>
      <c r="J28" s="67"/>
      <c r="K28" s="66" t="s">
        <v>179</v>
      </c>
      <c r="L28" s="66" t="s">
        <v>91</v>
      </c>
      <c r="M28" s="66" t="s">
        <v>81</v>
      </c>
      <c r="N28" s="66" t="s">
        <v>399</v>
      </c>
    </row>
    <row r="29" spans="1:14" x14ac:dyDescent="0.3">
      <c r="A29" s="33" t="s">
        <v>22</v>
      </c>
      <c r="B29" s="67"/>
      <c r="C29" s="67"/>
      <c r="D29" s="67"/>
      <c r="E29" s="67" t="s">
        <v>400</v>
      </c>
      <c r="F29" s="67"/>
      <c r="G29" s="67"/>
      <c r="H29" s="67"/>
      <c r="I29" s="67"/>
      <c r="J29" s="67"/>
      <c r="K29" s="67" t="s">
        <v>401</v>
      </c>
      <c r="L29" s="67" t="s">
        <v>402</v>
      </c>
      <c r="M29" s="67" t="s">
        <v>353</v>
      </c>
      <c r="N29" s="67" t="s">
        <v>383</v>
      </c>
    </row>
    <row r="30" spans="1:14" s="17" customFormat="1" x14ac:dyDescent="0.3">
      <c r="A30" s="33" t="s">
        <v>35</v>
      </c>
      <c r="B30" s="66"/>
      <c r="C30" s="66"/>
      <c r="D30" s="66"/>
      <c r="E30" s="66"/>
      <c r="F30" s="66"/>
      <c r="G30" s="66"/>
      <c r="H30" s="66" t="s">
        <v>108</v>
      </c>
      <c r="I30" s="66" t="s">
        <v>110</v>
      </c>
      <c r="J30" s="66" t="s">
        <v>107</v>
      </c>
      <c r="K30" s="66" t="s">
        <v>143</v>
      </c>
      <c r="L30" s="36">
        <v>12</v>
      </c>
      <c r="M30" s="66"/>
      <c r="N30" s="66" t="s">
        <v>144</v>
      </c>
    </row>
    <row r="31" spans="1:14" x14ac:dyDescent="0.3">
      <c r="A31" s="33" t="s">
        <v>18</v>
      </c>
      <c r="B31" s="67"/>
      <c r="C31" s="67"/>
      <c r="D31" s="67"/>
      <c r="E31" s="67"/>
      <c r="F31" s="67"/>
      <c r="G31" s="67"/>
      <c r="H31" s="67"/>
      <c r="I31" s="67"/>
      <c r="J31" s="67"/>
      <c r="K31" s="67" t="s">
        <v>403</v>
      </c>
      <c r="L31" s="64">
        <v>2.7</v>
      </c>
      <c r="M31" s="67"/>
      <c r="N31" s="67" t="s">
        <v>393</v>
      </c>
    </row>
    <row r="32" spans="1:14" x14ac:dyDescent="0.3">
      <c r="A32" s="33" t="s">
        <v>145</v>
      </c>
      <c r="B32" s="67"/>
      <c r="C32" s="67"/>
      <c r="D32" s="67"/>
      <c r="E32" s="67"/>
      <c r="F32" s="67"/>
      <c r="G32" s="67"/>
      <c r="H32" s="67"/>
      <c r="I32" s="67" t="s">
        <v>404</v>
      </c>
      <c r="J32" s="67" t="s">
        <v>405</v>
      </c>
      <c r="K32" s="67" t="s">
        <v>107</v>
      </c>
      <c r="L32" s="64" t="s">
        <v>406</v>
      </c>
      <c r="M32" s="67"/>
      <c r="N32" s="67" t="s">
        <v>108</v>
      </c>
    </row>
    <row r="33" spans="1:14" x14ac:dyDescent="0.3">
      <c r="A33" s="33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4"/>
      <c r="M33" s="67"/>
      <c r="N33" s="67"/>
    </row>
    <row r="35" spans="1:14" x14ac:dyDescent="0.3">
      <c r="A35" s="34" t="s">
        <v>294</v>
      </c>
    </row>
    <row r="36" spans="1:14" x14ac:dyDescent="0.3">
      <c r="A36" s="34" t="s">
        <v>407</v>
      </c>
    </row>
    <row r="37" spans="1:14" x14ac:dyDescent="0.3">
      <c r="A37" s="34" t="s">
        <v>408</v>
      </c>
    </row>
    <row r="38" spans="1:14" x14ac:dyDescent="0.3">
      <c r="A38" s="34" t="s">
        <v>409</v>
      </c>
    </row>
    <row r="39" spans="1:14" x14ac:dyDescent="0.3">
      <c r="A39" s="34" t="s">
        <v>410</v>
      </c>
    </row>
    <row r="40" spans="1:14" x14ac:dyDescent="0.3">
      <c r="A40" s="34" t="s">
        <v>411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0"/>
  <sheetViews>
    <sheetView workbookViewId="0">
      <selection activeCell="N13" activeCellId="1" sqref="A5:IV5 N13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412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  <c r="E3" t="s">
        <v>304</v>
      </c>
      <c r="F3" t="s">
        <v>24</v>
      </c>
      <c r="H3" t="s">
        <v>24</v>
      </c>
      <c r="I3" t="s">
        <v>24</v>
      </c>
      <c r="J3" t="s">
        <v>24</v>
      </c>
      <c r="K3" t="s">
        <v>413</v>
      </c>
      <c r="L3" t="s">
        <v>414</v>
      </c>
      <c r="M3" t="s">
        <v>415</v>
      </c>
      <c r="N3" t="s">
        <v>416</v>
      </c>
    </row>
    <row r="4" spans="1:14" s="17" customFormat="1" x14ac:dyDescent="0.3">
      <c r="A4" s="33" t="s">
        <v>156</v>
      </c>
      <c r="B4" s="66" t="s">
        <v>417</v>
      </c>
      <c r="C4" s="66" t="s">
        <v>418</v>
      </c>
      <c r="D4" s="66" t="s">
        <v>419</v>
      </c>
      <c r="E4" s="66" t="s">
        <v>420</v>
      </c>
      <c r="F4" s="66" t="s">
        <v>421</v>
      </c>
      <c r="G4" s="66"/>
      <c r="H4" s="66" t="s">
        <v>422</v>
      </c>
      <c r="I4" s="66" t="s">
        <v>423</v>
      </c>
      <c r="J4" s="66" t="s">
        <v>424</v>
      </c>
      <c r="K4" s="66" t="s">
        <v>425</v>
      </c>
      <c r="L4" s="66" t="s">
        <v>426</v>
      </c>
      <c r="M4" s="66" t="s">
        <v>427</v>
      </c>
      <c r="N4" s="66" t="s">
        <v>428</v>
      </c>
    </row>
    <row r="5" spans="1:14" x14ac:dyDescent="0.3">
      <c r="A5" s="33" t="s">
        <v>18</v>
      </c>
      <c r="B5" s="67"/>
      <c r="C5" s="67"/>
      <c r="D5" s="67"/>
      <c r="E5" s="67" t="s">
        <v>188</v>
      </c>
      <c r="F5" s="67"/>
      <c r="G5" s="67"/>
      <c r="H5" s="67"/>
      <c r="I5" s="67"/>
      <c r="J5" s="67"/>
      <c r="K5" s="67" t="s">
        <v>429</v>
      </c>
      <c r="L5" s="67" t="s">
        <v>430</v>
      </c>
      <c r="M5" s="67" t="s">
        <v>215</v>
      </c>
      <c r="N5" s="67" t="s">
        <v>431</v>
      </c>
    </row>
    <row r="6" spans="1:14" x14ac:dyDescent="0.3">
      <c r="A6" s="33" t="s">
        <v>102</v>
      </c>
      <c r="B6" s="67" t="s">
        <v>432</v>
      </c>
      <c r="C6" s="67" t="s">
        <v>433</v>
      </c>
      <c r="D6" s="67" t="s">
        <v>434</v>
      </c>
      <c r="E6" s="67" t="s">
        <v>435</v>
      </c>
      <c r="F6" s="67" t="s">
        <v>436</v>
      </c>
      <c r="G6" s="67"/>
      <c r="H6" s="67" t="s">
        <v>437</v>
      </c>
      <c r="I6" s="67" t="s">
        <v>438</v>
      </c>
      <c r="J6" s="67" t="s">
        <v>439</v>
      </c>
      <c r="K6" s="67" t="s">
        <v>440</v>
      </c>
      <c r="L6" s="67" t="s">
        <v>327</v>
      </c>
      <c r="M6" s="67" t="s">
        <v>441</v>
      </c>
      <c r="N6" s="67" t="s">
        <v>442</v>
      </c>
    </row>
    <row r="7" spans="1:14" s="17" customFormat="1" x14ac:dyDescent="0.3">
      <c r="A7" s="33" t="s">
        <v>104</v>
      </c>
      <c r="B7" s="66" t="s">
        <v>236</v>
      </c>
      <c r="C7" s="66" t="s">
        <v>277</v>
      </c>
      <c r="D7" s="66" t="s">
        <v>443</v>
      </c>
      <c r="E7" s="66" t="s">
        <v>332</v>
      </c>
      <c r="F7" s="66" t="s">
        <v>346</v>
      </c>
      <c r="G7" s="66"/>
      <c r="H7" s="66" t="s">
        <v>444</v>
      </c>
      <c r="I7" s="66" t="s">
        <v>236</v>
      </c>
      <c r="J7" s="66" t="s">
        <v>345</v>
      </c>
      <c r="K7" s="66" t="s">
        <v>445</v>
      </c>
      <c r="L7" s="66" t="s">
        <v>446</v>
      </c>
      <c r="M7" s="66" t="s">
        <v>447</v>
      </c>
      <c r="N7" s="66" t="s">
        <v>448</v>
      </c>
    </row>
    <row r="8" spans="1:14" x14ac:dyDescent="0.3">
      <c r="A8" s="33" t="s">
        <v>18</v>
      </c>
      <c r="B8" s="67"/>
      <c r="C8" s="67"/>
      <c r="D8" s="67"/>
      <c r="E8" s="67" t="s">
        <v>339</v>
      </c>
      <c r="F8" s="67"/>
      <c r="G8" s="67"/>
      <c r="H8" s="67"/>
      <c r="I8" s="67"/>
      <c r="J8" s="67"/>
      <c r="K8" s="67" t="s">
        <v>217</v>
      </c>
      <c r="L8" s="67" t="s">
        <v>449</v>
      </c>
      <c r="M8" s="67" t="s">
        <v>450</v>
      </c>
      <c r="N8" s="67" t="s">
        <v>451</v>
      </c>
    </row>
    <row r="9" spans="1:14" s="17" customFormat="1" x14ac:dyDescent="0.3">
      <c r="A9" s="33" t="s">
        <v>109</v>
      </c>
      <c r="B9" s="66" t="s">
        <v>119</v>
      </c>
      <c r="C9" s="66" t="s">
        <v>112</v>
      </c>
      <c r="D9" s="66" t="s">
        <v>452</v>
      </c>
      <c r="E9" s="66" t="s">
        <v>346</v>
      </c>
      <c r="F9" s="66" t="s">
        <v>140</v>
      </c>
      <c r="G9" s="66"/>
      <c r="H9" s="66" t="s">
        <v>284</v>
      </c>
      <c r="I9" s="66" t="s">
        <v>275</v>
      </c>
      <c r="J9" s="66" t="s">
        <v>453</v>
      </c>
      <c r="K9" s="66" t="s">
        <v>454</v>
      </c>
      <c r="L9" s="66" t="s">
        <v>285</v>
      </c>
      <c r="M9" s="66" t="s">
        <v>141</v>
      </c>
      <c r="N9" s="66" t="s">
        <v>455</v>
      </c>
    </row>
    <row r="10" spans="1:14" x14ac:dyDescent="0.3">
      <c r="A10" s="33" t="s">
        <v>18</v>
      </c>
      <c r="B10" s="67"/>
      <c r="C10" s="67"/>
      <c r="D10" s="67"/>
      <c r="E10" s="67" t="s">
        <v>456</v>
      </c>
      <c r="F10" s="67"/>
      <c r="G10" s="67"/>
      <c r="H10" s="67"/>
      <c r="I10" s="67"/>
      <c r="J10" s="67"/>
      <c r="K10" s="67" t="s">
        <v>457</v>
      </c>
      <c r="L10" s="67" t="s">
        <v>458</v>
      </c>
      <c r="M10" s="67" t="s">
        <v>459</v>
      </c>
      <c r="N10" s="67" t="s">
        <v>460</v>
      </c>
    </row>
    <row r="11" spans="1:14" x14ac:dyDescent="0.3">
      <c r="A11" s="33" t="s">
        <v>21</v>
      </c>
      <c r="B11" s="67"/>
      <c r="C11" s="67"/>
      <c r="D11" s="67"/>
      <c r="E11" s="66" t="s">
        <v>461</v>
      </c>
      <c r="F11" s="66" t="s">
        <v>269</v>
      </c>
      <c r="G11" s="67"/>
      <c r="H11" s="67"/>
      <c r="I11" s="67"/>
      <c r="J11" s="67"/>
      <c r="K11" s="66" t="s">
        <v>462</v>
      </c>
      <c r="L11" s="66" t="s">
        <v>262</v>
      </c>
      <c r="M11" s="66" t="s">
        <v>204</v>
      </c>
      <c r="N11" s="66" t="s">
        <v>463</v>
      </c>
    </row>
    <row r="12" spans="1:14" x14ac:dyDescent="0.3">
      <c r="A12" s="33" t="s">
        <v>22</v>
      </c>
      <c r="B12" s="67"/>
      <c r="C12" s="67"/>
      <c r="D12" s="67"/>
      <c r="E12" s="67" t="s">
        <v>464</v>
      </c>
      <c r="F12" s="67"/>
      <c r="G12" s="67"/>
      <c r="H12" s="67"/>
      <c r="I12" s="67"/>
      <c r="J12" s="67"/>
      <c r="K12" s="67" t="s">
        <v>465</v>
      </c>
      <c r="L12" s="67" t="s">
        <v>466</v>
      </c>
      <c r="M12" s="67" t="s">
        <v>467</v>
      </c>
      <c r="N12" s="67" t="s">
        <v>468</v>
      </c>
    </row>
    <row r="13" spans="1:14" s="17" customFormat="1" x14ac:dyDescent="0.3">
      <c r="A13" s="33" t="s">
        <v>115</v>
      </c>
      <c r="B13" s="66"/>
      <c r="C13" s="66"/>
      <c r="D13" s="66" t="s">
        <v>453</v>
      </c>
      <c r="E13" s="66" t="s">
        <v>453</v>
      </c>
      <c r="F13" s="66"/>
      <c r="G13" s="66"/>
      <c r="H13" s="66" t="s">
        <v>269</v>
      </c>
      <c r="I13" s="66"/>
      <c r="J13" s="66" t="s">
        <v>268</v>
      </c>
      <c r="K13" s="66" t="s">
        <v>180</v>
      </c>
      <c r="L13" s="66" t="s">
        <v>116</v>
      </c>
      <c r="M13" s="66" t="s">
        <v>378</v>
      </c>
      <c r="N13" s="66" t="s">
        <v>469</v>
      </c>
    </row>
    <row r="14" spans="1:14" x14ac:dyDescent="0.3">
      <c r="A14" s="33" t="s">
        <v>18</v>
      </c>
      <c r="B14" s="67"/>
      <c r="C14" s="67"/>
      <c r="D14" s="67"/>
      <c r="E14" s="67" t="s">
        <v>470</v>
      </c>
      <c r="F14" s="67"/>
      <c r="G14" s="67"/>
      <c r="H14" s="67"/>
      <c r="I14" s="67"/>
      <c r="J14" s="67"/>
      <c r="K14" s="67" t="s">
        <v>471</v>
      </c>
      <c r="L14" s="67" t="s">
        <v>472</v>
      </c>
      <c r="M14" s="67" t="s">
        <v>473</v>
      </c>
      <c r="N14" s="67" t="s">
        <v>474</v>
      </c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6" t="s">
        <v>106</v>
      </c>
      <c r="I15" s="67"/>
      <c r="J15" s="66" t="s">
        <v>110</v>
      </c>
      <c r="K15" s="66" t="s">
        <v>80</v>
      </c>
      <c r="L15" s="67"/>
      <c r="M15" s="67"/>
      <c r="N15" s="66" t="s">
        <v>80</v>
      </c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 t="s">
        <v>475</v>
      </c>
      <c r="L16" s="67"/>
      <c r="M16" s="67"/>
      <c r="N16" s="67" t="s">
        <v>476</v>
      </c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 t="s">
        <v>107</v>
      </c>
      <c r="I17" s="66"/>
      <c r="J17" s="66" t="s">
        <v>24</v>
      </c>
      <c r="K17" s="66" t="s">
        <v>107</v>
      </c>
      <c r="L17" s="66"/>
      <c r="M17" s="66"/>
      <c r="N17" s="66" t="s">
        <v>107</v>
      </c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 t="s">
        <v>476</v>
      </c>
      <c r="L18" s="67"/>
      <c r="M18" s="67"/>
      <c r="N18" s="67" t="s">
        <v>477</v>
      </c>
    </row>
    <row r="19" spans="1:14" x14ac:dyDescent="0.3">
      <c r="A19" s="33" t="s">
        <v>27</v>
      </c>
      <c r="B19" s="67"/>
      <c r="C19" s="67"/>
      <c r="D19" s="67"/>
      <c r="E19" s="66" t="s">
        <v>453</v>
      </c>
      <c r="F19" s="67"/>
      <c r="G19" s="67"/>
      <c r="H19" s="67" t="s">
        <v>24</v>
      </c>
      <c r="I19" s="67"/>
      <c r="J19" s="67"/>
      <c r="K19" s="66" t="s">
        <v>478</v>
      </c>
      <c r="L19" s="66" t="s">
        <v>116</v>
      </c>
      <c r="M19" s="66" t="s">
        <v>378</v>
      </c>
      <c r="N19" s="66" t="s">
        <v>479</v>
      </c>
    </row>
    <row r="20" spans="1:14" x14ac:dyDescent="0.3">
      <c r="A20" s="33" t="s">
        <v>22</v>
      </c>
      <c r="B20" s="67"/>
      <c r="C20" s="67"/>
      <c r="D20" s="67"/>
      <c r="E20" s="67" t="s">
        <v>470</v>
      </c>
      <c r="F20" s="67"/>
      <c r="G20" s="67"/>
      <c r="H20" s="67"/>
      <c r="I20" s="67"/>
      <c r="J20" s="67"/>
      <c r="K20" s="67" t="s">
        <v>480</v>
      </c>
      <c r="L20" s="67" t="s">
        <v>472</v>
      </c>
      <c r="M20" s="67" t="s">
        <v>473</v>
      </c>
      <c r="N20" s="67" t="s">
        <v>481</v>
      </c>
    </row>
    <row r="21" spans="1:14" s="17" customFormat="1" x14ac:dyDescent="0.3">
      <c r="A21" s="33" t="s">
        <v>28</v>
      </c>
      <c r="B21" s="66" t="s">
        <v>140</v>
      </c>
      <c r="C21" s="66"/>
      <c r="D21" s="66" t="s">
        <v>379</v>
      </c>
      <c r="E21" s="66" t="s">
        <v>482</v>
      </c>
      <c r="F21" s="66"/>
      <c r="G21" s="66" t="s">
        <v>80</v>
      </c>
      <c r="H21" s="66" t="s">
        <v>161</v>
      </c>
      <c r="I21" s="66"/>
      <c r="J21" s="66"/>
      <c r="K21" s="66" t="s">
        <v>237</v>
      </c>
      <c r="L21" s="66" t="s">
        <v>114</v>
      </c>
      <c r="M21" s="66" t="s">
        <v>161</v>
      </c>
      <c r="N21" s="66" t="s">
        <v>483</v>
      </c>
    </row>
    <row r="22" spans="1:14" x14ac:dyDescent="0.3">
      <c r="A22" s="33" t="s">
        <v>18</v>
      </c>
      <c r="B22" s="67"/>
      <c r="C22" s="67"/>
      <c r="D22" s="67"/>
      <c r="E22" s="67" t="s">
        <v>484</v>
      </c>
      <c r="F22" s="67"/>
      <c r="G22" s="67"/>
      <c r="H22" s="67"/>
      <c r="I22" s="67"/>
      <c r="J22" s="67"/>
      <c r="K22" s="67" t="s">
        <v>485</v>
      </c>
      <c r="L22" s="67" t="s">
        <v>486</v>
      </c>
      <c r="M22" s="67" t="s">
        <v>487</v>
      </c>
      <c r="N22" s="67" t="s">
        <v>488</v>
      </c>
    </row>
    <row r="23" spans="1:14" s="17" customFormat="1" x14ac:dyDescent="0.3">
      <c r="A23" s="33" t="s">
        <v>31</v>
      </c>
      <c r="B23" s="66"/>
      <c r="C23" s="66"/>
      <c r="D23" s="66" t="s">
        <v>105</v>
      </c>
      <c r="E23" s="66" t="s">
        <v>105</v>
      </c>
      <c r="F23" s="66"/>
      <c r="G23" s="66" t="s">
        <v>106</v>
      </c>
      <c r="H23" s="66" t="s">
        <v>106</v>
      </c>
      <c r="I23" s="66"/>
      <c r="J23" s="66"/>
      <c r="K23" s="66" t="s">
        <v>107</v>
      </c>
      <c r="L23" s="66" t="s">
        <v>107</v>
      </c>
      <c r="M23" s="66" t="s">
        <v>108</v>
      </c>
      <c r="N23" s="66" t="s">
        <v>141</v>
      </c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 t="s">
        <v>476</v>
      </c>
      <c r="L24" s="67" t="s">
        <v>489</v>
      </c>
      <c r="M24" s="67" t="s">
        <v>490</v>
      </c>
      <c r="N24" s="67" t="s">
        <v>491</v>
      </c>
    </row>
    <row r="25" spans="1:14" s="17" customFormat="1" x14ac:dyDescent="0.3">
      <c r="A25" s="33" t="s">
        <v>32</v>
      </c>
      <c r="B25" s="66"/>
      <c r="C25" s="66"/>
      <c r="D25" s="66" t="s">
        <v>81</v>
      </c>
      <c r="E25" s="66" t="s">
        <v>81</v>
      </c>
      <c r="F25" s="66"/>
      <c r="G25" s="66" t="s">
        <v>110</v>
      </c>
      <c r="H25" s="66" t="s">
        <v>107</v>
      </c>
      <c r="I25" s="66"/>
      <c r="J25" s="66"/>
      <c r="K25" s="66" t="s">
        <v>141</v>
      </c>
      <c r="L25" s="66" t="s">
        <v>112</v>
      </c>
      <c r="M25" s="66" t="s">
        <v>108</v>
      </c>
      <c r="N25" s="66" t="s">
        <v>114</v>
      </c>
    </row>
    <row r="26" spans="1:14" x14ac:dyDescent="0.3">
      <c r="A26" s="33" t="s">
        <v>18</v>
      </c>
      <c r="B26" s="67"/>
      <c r="C26" s="67"/>
      <c r="D26" s="67"/>
      <c r="E26" s="67" t="s">
        <v>475</v>
      </c>
      <c r="F26" s="67"/>
      <c r="G26" s="67"/>
      <c r="H26" s="67"/>
      <c r="I26" s="67"/>
      <c r="J26" s="67"/>
      <c r="K26" s="67" t="s">
        <v>492</v>
      </c>
      <c r="L26" s="67" t="s">
        <v>493</v>
      </c>
      <c r="M26" s="67" t="s">
        <v>490</v>
      </c>
      <c r="N26" s="67" t="s">
        <v>494</v>
      </c>
    </row>
    <row r="27" spans="1:14" s="17" customFormat="1" x14ac:dyDescent="0.3">
      <c r="A27" s="33" t="s">
        <v>33</v>
      </c>
      <c r="B27" s="66"/>
      <c r="C27" s="66"/>
      <c r="D27" s="66" t="s">
        <v>380</v>
      </c>
      <c r="E27" s="66" t="s">
        <v>380</v>
      </c>
      <c r="F27" s="66"/>
      <c r="G27" s="66" t="s">
        <v>80</v>
      </c>
      <c r="H27" s="66" t="s">
        <v>140</v>
      </c>
      <c r="I27" s="66"/>
      <c r="J27" s="66"/>
      <c r="K27" s="66" t="s">
        <v>277</v>
      </c>
      <c r="L27" s="66" t="s">
        <v>107</v>
      </c>
      <c r="M27" s="66" t="s">
        <v>107</v>
      </c>
      <c r="N27" s="66" t="s">
        <v>236</v>
      </c>
    </row>
    <row r="28" spans="1:14" x14ac:dyDescent="0.3">
      <c r="A28" s="33" t="s">
        <v>18</v>
      </c>
      <c r="B28" s="67"/>
      <c r="C28" s="67"/>
      <c r="D28" s="67"/>
      <c r="E28" s="67" t="s">
        <v>495</v>
      </c>
      <c r="F28" s="67"/>
      <c r="G28" s="67"/>
      <c r="H28" s="67"/>
      <c r="I28" s="67"/>
      <c r="J28" s="67"/>
      <c r="K28" s="67" t="s">
        <v>496</v>
      </c>
      <c r="L28" s="67" t="s">
        <v>489</v>
      </c>
      <c r="M28" s="67" t="s">
        <v>489</v>
      </c>
      <c r="N28" s="67" t="s">
        <v>496</v>
      </c>
    </row>
    <row r="29" spans="1:14" x14ac:dyDescent="0.3">
      <c r="A29" s="33" t="s">
        <v>34</v>
      </c>
      <c r="B29" s="67"/>
      <c r="C29" s="67"/>
      <c r="D29" s="67"/>
      <c r="E29" s="66" t="s">
        <v>378</v>
      </c>
      <c r="F29" s="67"/>
      <c r="G29" s="67"/>
      <c r="H29" s="67"/>
      <c r="I29" s="67"/>
      <c r="J29" s="67"/>
      <c r="K29" s="66" t="s">
        <v>380</v>
      </c>
      <c r="L29" s="66" t="s">
        <v>157</v>
      </c>
      <c r="M29" s="66" t="s">
        <v>119</v>
      </c>
      <c r="N29" s="66" t="s">
        <v>497</v>
      </c>
    </row>
    <row r="30" spans="1:14" x14ac:dyDescent="0.3">
      <c r="A30" s="33" t="s">
        <v>22</v>
      </c>
      <c r="B30" s="67"/>
      <c r="C30" s="67"/>
      <c r="D30" s="67"/>
      <c r="E30" s="67" t="s">
        <v>382</v>
      </c>
      <c r="F30" s="67"/>
      <c r="G30" s="67"/>
      <c r="H30" s="67"/>
      <c r="I30" s="67"/>
      <c r="J30" s="67"/>
      <c r="K30" s="67" t="s">
        <v>498</v>
      </c>
      <c r="L30" s="67" t="s">
        <v>499</v>
      </c>
      <c r="M30" s="67" t="s">
        <v>500</v>
      </c>
      <c r="N30" s="67" t="s">
        <v>499</v>
      </c>
    </row>
    <row r="31" spans="1:14" s="17" customFormat="1" x14ac:dyDescent="0.3">
      <c r="A31" s="33" t="s">
        <v>35</v>
      </c>
      <c r="B31" s="66"/>
      <c r="C31" s="66"/>
      <c r="D31" s="66"/>
      <c r="E31" s="66"/>
      <c r="F31" s="66"/>
      <c r="G31" s="66"/>
      <c r="H31" s="66" t="s">
        <v>108</v>
      </c>
      <c r="I31" s="66" t="s">
        <v>81</v>
      </c>
      <c r="J31" s="66" t="s">
        <v>108</v>
      </c>
      <c r="K31" s="66" t="s">
        <v>143</v>
      </c>
      <c r="L31" s="36">
        <v>8</v>
      </c>
      <c r="M31" s="66"/>
      <c r="N31" s="66" t="s">
        <v>277</v>
      </c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 t="s">
        <v>501</v>
      </c>
      <c r="L32" s="64">
        <v>1.8</v>
      </c>
      <c r="M32" s="67"/>
      <c r="N32" s="67" t="s">
        <v>475</v>
      </c>
    </row>
    <row r="34" spans="1:1" x14ac:dyDescent="0.3">
      <c r="A34" s="34" t="s">
        <v>294</v>
      </c>
    </row>
    <row r="35" spans="1:1" x14ac:dyDescent="0.3">
      <c r="A35" s="34" t="s">
        <v>407</v>
      </c>
    </row>
    <row r="36" spans="1:1" x14ac:dyDescent="0.3">
      <c r="A36" s="34" t="s">
        <v>408</v>
      </c>
    </row>
    <row r="37" spans="1:1" x14ac:dyDescent="0.3">
      <c r="A37" s="34" t="s">
        <v>502</v>
      </c>
    </row>
    <row r="38" spans="1:1" x14ac:dyDescent="0.3">
      <c r="A38" s="34" t="s">
        <v>503</v>
      </c>
    </row>
    <row r="39" spans="1:1" x14ac:dyDescent="0.3">
      <c r="A39" s="34" t="s">
        <v>504</v>
      </c>
    </row>
    <row r="40" spans="1:1" x14ac:dyDescent="0.3">
      <c r="A40" s="34" t="s">
        <v>505</v>
      </c>
    </row>
  </sheetData>
  <sheetProtection selectLockedCells="1" selectUnlockedCells="1"/>
  <pageMargins left="0" right="0" top="0.39374999999999999" bottom="0.39374999999999999" header="0.51180555555555551" footer="0.51180555555555551"/>
  <pageSetup paperSize="9" firstPageNumber="0" orientation="landscape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33"/>
  <sheetViews>
    <sheetView workbookViewId="0">
      <selection activeCell="N11" activeCellId="1" sqref="A5:IV5 N11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6" s="33" customFormat="1" x14ac:dyDescent="0.3">
      <c r="A1" s="33" t="s">
        <v>506</v>
      </c>
      <c r="D1" s="33" t="s">
        <v>24</v>
      </c>
    </row>
    <row r="2" spans="1:16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  <c r="P2" s="17" t="s">
        <v>55</v>
      </c>
    </row>
    <row r="3" spans="1:16" x14ac:dyDescent="0.3">
      <c r="A3" s="33" t="s">
        <v>133</v>
      </c>
      <c r="E3" t="s">
        <v>507</v>
      </c>
      <c r="F3" t="s">
        <v>508</v>
      </c>
      <c r="H3" t="s">
        <v>509</v>
      </c>
      <c r="I3" t="s">
        <v>508</v>
      </c>
      <c r="J3" t="s">
        <v>510</v>
      </c>
      <c r="K3" t="s">
        <v>305</v>
      </c>
      <c r="L3" t="s">
        <v>511</v>
      </c>
      <c r="M3" t="s">
        <v>512</v>
      </c>
      <c r="N3" t="s">
        <v>513</v>
      </c>
      <c r="P3" t="s">
        <v>514</v>
      </c>
    </row>
    <row r="4" spans="1:16" s="17" customFormat="1" x14ac:dyDescent="0.3">
      <c r="A4" s="33" t="s">
        <v>156</v>
      </c>
      <c r="B4" s="66" t="s">
        <v>515</v>
      </c>
      <c r="C4" s="66" t="s">
        <v>516</v>
      </c>
      <c r="D4" s="66" t="s">
        <v>517</v>
      </c>
      <c r="E4" s="66" t="s">
        <v>518</v>
      </c>
      <c r="F4" s="66" t="s">
        <v>519</v>
      </c>
      <c r="G4" s="66"/>
      <c r="H4" s="66" t="s">
        <v>520</v>
      </c>
      <c r="I4" s="66" t="s">
        <v>521</v>
      </c>
      <c r="J4" s="66" t="s">
        <v>522</v>
      </c>
      <c r="K4" s="66" t="s">
        <v>523</v>
      </c>
      <c r="L4" s="66" t="s">
        <v>524</v>
      </c>
      <c r="M4" s="66" t="s">
        <v>525</v>
      </c>
      <c r="N4" s="66" t="s">
        <v>526</v>
      </c>
    </row>
    <row r="5" spans="1:16" x14ac:dyDescent="0.3">
      <c r="A5" s="33" t="s">
        <v>18</v>
      </c>
      <c r="B5" s="67"/>
      <c r="C5" s="67"/>
      <c r="D5" s="67"/>
      <c r="E5" s="67" t="s">
        <v>527</v>
      </c>
      <c r="F5" s="67"/>
      <c r="G5" s="67"/>
      <c r="H5" s="67"/>
      <c r="I5" s="67"/>
      <c r="J5" s="67"/>
      <c r="K5" s="67" t="s">
        <v>322</v>
      </c>
      <c r="L5" s="67" t="s">
        <v>528</v>
      </c>
      <c r="M5" s="67" t="s">
        <v>529</v>
      </c>
      <c r="N5" s="67" t="s">
        <v>530</v>
      </c>
    </row>
    <row r="6" spans="1:16" x14ac:dyDescent="0.3">
      <c r="A6" s="33" t="s">
        <v>102</v>
      </c>
      <c r="B6" s="67"/>
      <c r="C6" s="67"/>
      <c r="D6" s="67"/>
      <c r="E6" s="67" t="s">
        <v>531</v>
      </c>
      <c r="F6" s="67"/>
      <c r="G6" s="67"/>
      <c r="H6" s="67" t="s">
        <v>24</v>
      </c>
      <c r="I6" s="67"/>
      <c r="J6" s="67"/>
      <c r="K6" s="67" t="s">
        <v>532</v>
      </c>
      <c r="L6" s="67" t="s">
        <v>533</v>
      </c>
      <c r="M6" s="67" t="s">
        <v>534</v>
      </c>
      <c r="N6" s="67" t="s">
        <v>535</v>
      </c>
    </row>
    <row r="7" spans="1:16" s="17" customFormat="1" x14ac:dyDescent="0.3">
      <c r="A7" s="33" t="s">
        <v>104</v>
      </c>
      <c r="B7" s="66" t="s">
        <v>286</v>
      </c>
      <c r="C7" s="66" t="s">
        <v>114</v>
      </c>
      <c r="D7" s="66" t="s">
        <v>268</v>
      </c>
      <c r="E7" s="66" t="s">
        <v>536</v>
      </c>
      <c r="F7" s="66" t="s">
        <v>235</v>
      </c>
      <c r="G7" s="66"/>
      <c r="H7" s="66" t="s">
        <v>537</v>
      </c>
      <c r="I7" s="66" t="s">
        <v>378</v>
      </c>
      <c r="J7" s="66" t="s">
        <v>178</v>
      </c>
      <c r="K7" s="66" t="s">
        <v>538</v>
      </c>
      <c r="L7" s="66">
        <v>122</v>
      </c>
      <c r="M7" s="66">
        <v>159</v>
      </c>
      <c r="N7" s="66" t="s">
        <v>539</v>
      </c>
    </row>
    <row r="8" spans="1:16" x14ac:dyDescent="0.3">
      <c r="A8" s="33" t="s">
        <v>18</v>
      </c>
      <c r="B8" s="67"/>
      <c r="C8" s="67"/>
      <c r="D8" s="67"/>
      <c r="E8" s="67" t="s">
        <v>540</v>
      </c>
      <c r="F8" s="67"/>
      <c r="G8" s="67"/>
      <c r="H8" s="67"/>
      <c r="I8" s="67"/>
      <c r="J8" s="67"/>
      <c r="K8" s="67" t="s">
        <v>541</v>
      </c>
      <c r="L8" s="67" t="s">
        <v>542</v>
      </c>
      <c r="M8" s="67" t="s">
        <v>543</v>
      </c>
      <c r="N8" s="67" t="s">
        <v>544</v>
      </c>
    </row>
    <row r="9" spans="1:16" s="17" customFormat="1" x14ac:dyDescent="0.3">
      <c r="A9" s="33" t="s">
        <v>545</v>
      </c>
      <c r="B9" s="66" t="s">
        <v>140</v>
      </c>
      <c r="C9" s="66" t="s">
        <v>108</v>
      </c>
      <c r="D9" s="66" t="s">
        <v>380</v>
      </c>
      <c r="E9" s="66" t="s">
        <v>345</v>
      </c>
      <c r="F9" s="66" t="s">
        <v>379</v>
      </c>
      <c r="G9" s="66"/>
      <c r="H9" s="66" t="s">
        <v>199</v>
      </c>
      <c r="I9" s="66" t="s">
        <v>237</v>
      </c>
      <c r="J9" s="66" t="s">
        <v>390</v>
      </c>
      <c r="K9" s="66" t="s">
        <v>546</v>
      </c>
      <c r="L9" s="66">
        <v>82</v>
      </c>
      <c r="M9" s="66">
        <v>4</v>
      </c>
      <c r="N9" s="66" t="s">
        <v>547</v>
      </c>
    </row>
    <row r="10" spans="1:16" x14ac:dyDescent="0.3">
      <c r="A10" s="33" t="s">
        <v>18</v>
      </c>
      <c r="B10" s="67"/>
      <c r="C10" s="67"/>
      <c r="D10" s="67"/>
      <c r="E10" s="67" t="s">
        <v>548</v>
      </c>
      <c r="F10" s="67"/>
      <c r="G10" s="67"/>
      <c r="H10" s="67"/>
      <c r="I10" s="67"/>
      <c r="J10" s="67"/>
      <c r="K10" s="67" t="s">
        <v>549</v>
      </c>
      <c r="L10" s="67" t="s">
        <v>550</v>
      </c>
      <c r="M10" s="67" t="s">
        <v>492</v>
      </c>
      <c r="N10" s="67" t="s">
        <v>551</v>
      </c>
    </row>
    <row r="11" spans="1:16" s="17" customFormat="1" x14ac:dyDescent="0.3">
      <c r="A11" s="33" t="s">
        <v>115</v>
      </c>
      <c r="B11" s="66"/>
      <c r="C11" s="66"/>
      <c r="D11" s="66" t="s">
        <v>116</v>
      </c>
      <c r="E11" s="66" t="s">
        <v>116</v>
      </c>
      <c r="F11" s="66"/>
      <c r="G11" s="66"/>
      <c r="H11" s="66" t="s">
        <v>365</v>
      </c>
      <c r="I11" s="66"/>
      <c r="J11" s="66" t="s">
        <v>199</v>
      </c>
      <c r="K11" s="66" t="s">
        <v>454</v>
      </c>
      <c r="L11" s="66">
        <v>28</v>
      </c>
      <c r="M11" s="66">
        <v>30</v>
      </c>
      <c r="N11" s="66" t="s">
        <v>552</v>
      </c>
    </row>
    <row r="12" spans="1:16" x14ac:dyDescent="0.3">
      <c r="A12" s="33" t="s">
        <v>18</v>
      </c>
      <c r="B12" s="67"/>
      <c r="C12" s="67"/>
      <c r="D12" s="67"/>
      <c r="E12" s="67" t="s">
        <v>486</v>
      </c>
      <c r="F12" s="67"/>
      <c r="G12" s="67"/>
      <c r="H12" s="67"/>
      <c r="I12" s="67"/>
      <c r="J12" s="67"/>
      <c r="K12" s="67" t="s">
        <v>457</v>
      </c>
      <c r="L12" s="67" t="s">
        <v>553</v>
      </c>
      <c r="M12" s="67" t="s">
        <v>554</v>
      </c>
      <c r="N12" s="67" t="s">
        <v>555</v>
      </c>
    </row>
    <row r="13" spans="1:16" s="17" customFormat="1" x14ac:dyDescent="0.3">
      <c r="A13" s="33" t="s">
        <v>118</v>
      </c>
      <c r="B13" s="66"/>
      <c r="C13" s="66"/>
      <c r="D13" s="66" t="s">
        <v>106</v>
      </c>
      <c r="E13" s="66" t="s">
        <v>106</v>
      </c>
      <c r="F13" s="66"/>
      <c r="G13" s="66"/>
      <c r="H13" s="66" t="s">
        <v>107</v>
      </c>
      <c r="I13" s="66"/>
      <c r="J13" s="66" t="s">
        <v>106</v>
      </c>
      <c r="K13" s="66" t="s">
        <v>108</v>
      </c>
      <c r="L13" s="66">
        <v>1</v>
      </c>
      <c r="M13" s="66"/>
      <c r="N13" s="66" t="s">
        <v>110</v>
      </c>
    </row>
    <row r="14" spans="1:16" x14ac:dyDescent="0.3">
      <c r="A14" s="33" t="s">
        <v>22</v>
      </c>
      <c r="B14" s="67"/>
      <c r="C14" s="67"/>
      <c r="D14" s="67"/>
      <c r="E14" s="67" t="s">
        <v>476</v>
      </c>
      <c r="F14" s="67"/>
      <c r="G14" s="67"/>
      <c r="H14" s="67"/>
      <c r="I14" s="67"/>
      <c r="J14" s="67"/>
      <c r="K14" s="67" t="s">
        <v>491</v>
      </c>
      <c r="L14" s="67" t="s">
        <v>476</v>
      </c>
      <c r="M14" s="67"/>
      <c r="N14" s="67" t="s">
        <v>476</v>
      </c>
    </row>
    <row r="15" spans="1:16" s="17" customFormat="1" x14ac:dyDescent="0.3">
      <c r="A15" s="33" t="s">
        <v>28</v>
      </c>
      <c r="B15" s="66" t="s">
        <v>112</v>
      </c>
      <c r="C15" s="66"/>
      <c r="D15" s="66" t="s">
        <v>157</v>
      </c>
      <c r="E15" s="66" t="s">
        <v>276</v>
      </c>
      <c r="F15" s="66"/>
      <c r="G15" s="66" t="s">
        <v>91</v>
      </c>
      <c r="H15" s="66" t="s">
        <v>179</v>
      </c>
      <c r="I15" s="66"/>
      <c r="J15" s="66"/>
      <c r="K15" s="66" t="s">
        <v>556</v>
      </c>
      <c r="L15" s="66">
        <v>32</v>
      </c>
      <c r="M15" s="66">
        <v>13</v>
      </c>
      <c r="N15" s="66" t="s">
        <v>546</v>
      </c>
    </row>
    <row r="16" spans="1:16" x14ac:dyDescent="0.3">
      <c r="A16" s="33" t="s">
        <v>18</v>
      </c>
      <c r="B16" s="67"/>
      <c r="C16" s="67"/>
      <c r="D16" s="67"/>
      <c r="E16" s="67" t="s">
        <v>557</v>
      </c>
      <c r="F16" s="67"/>
      <c r="G16" s="67"/>
      <c r="H16" s="67"/>
      <c r="I16" s="67"/>
      <c r="J16" s="67"/>
      <c r="K16" s="67" t="s">
        <v>558</v>
      </c>
      <c r="L16" s="67" t="s">
        <v>559</v>
      </c>
      <c r="M16" s="67" t="s">
        <v>560</v>
      </c>
      <c r="N16" s="67" t="s">
        <v>561</v>
      </c>
    </row>
    <row r="17" spans="1:14" s="17" customFormat="1" x14ac:dyDescent="0.3">
      <c r="A17" s="33" t="s">
        <v>31</v>
      </c>
      <c r="B17" s="66"/>
      <c r="C17" s="66"/>
      <c r="D17" s="66" t="s">
        <v>105</v>
      </c>
      <c r="E17" s="66" t="s">
        <v>105</v>
      </c>
      <c r="F17" s="66"/>
      <c r="G17" s="66" t="s">
        <v>106</v>
      </c>
      <c r="H17" s="66" t="s">
        <v>107</v>
      </c>
      <c r="I17" s="66"/>
      <c r="J17" s="66"/>
      <c r="K17" s="66" t="s">
        <v>108</v>
      </c>
      <c r="L17" s="66">
        <v>0</v>
      </c>
      <c r="M17" s="66">
        <v>2</v>
      </c>
      <c r="N17" s="66" t="s">
        <v>110</v>
      </c>
    </row>
    <row r="18" spans="1:14" x14ac:dyDescent="0.3">
      <c r="A18" s="33" t="s">
        <v>18</v>
      </c>
      <c r="B18" s="67"/>
      <c r="C18" s="67"/>
      <c r="D18" s="67"/>
      <c r="E18" s="67"/>
      <c r="F18" s="67"/>
      <c r="G18" s="67"/>
      <c r="H18" s="67"/>
      <c r="I18" s="67"/>
      <c r="J18" s="67"/>
      <c r="K18" s="67" t="s">
        <v>491</v>
      </c>
      <c r="L18" s="67"/>
      <c r="M18" s="67" t="s">
        <v>489</v>
      </c>
      <c r="N18" s="67" t="s">
        <v>476</v>
      </c>
    </row>
    <row r="19" spans="1:14" s="17" customFormat="1" x14ac:dyDescent="0.3">
      <c r="A19" s="33" t="s">
        <v>32</v>
      </c>
      <c r="B19" s="66"/>
      <c r="C19" s="66"/>
      <c r="D19" s="66" t="s">
        <v>119</v>
      </c>
      <c r="E19" s="66" t="s">
        <v>119</v>
      </c>
      <c r="F19" s="66"/>
      <c r="G19" s="66" t="s">
        <v>110</v>
      </c>
      <c r="H19" s="66" t="s">
        <v>141</v>
      </c>
      <c r="I19" s="66"/>
      <c r="J19" s="66"/>
      <c r="K19" s="66" t="s">
        <v>140</v>
      </c>
      <c r="L19" s="66">
        <v>8</v>
      </c>
      <c r="M19" s="66">
        <v>0</v>
      </c>
      <c r="N19" s="66" t="s">
        <v>482</v>
      </c>
    </row>
    <row r="20" spans="1:14" x14ac:dyDescent="0.3">
      <c r="A20" s="33" t="s">
        <v>18</v>
      </c>
      <c r="B20" s="67"/>
      <c r="C20" s="67"/>
      <c r="D20" s="67"/>
      <c r="E20" s="67" t="s">
        <v>500</v>
      </c>
      <c r="F20" s="67"/>
      <c r="G20" s="67"/>
      <c r="H20" s="67"/>
      <c r="I20" s="67"/>
      <c r="J20" s="67"/>
      <c r="K20" s="67" t="s">
        <v>391</v>
      </c>
      <c r="L20" s="67" t="s">
        <v>562</v>
      </c>
      <c r="M20" s="67"/>
      <c r="N20" s="67" t="s">
        <v>563</v>
      </c>
    </row>
    <row r="21" spans="1:14" s="17" customFormat="1" x14ac:dyDescent="0.3">
      <c r="A21" s="33" t="s">
        <v>33</v>
      </c>
      <c r="B21" s="66"/>
      <c r="C21" s="66"/>
      <c r="D21" s="66" t="s">
        <v>200</v>
      </c>
      <c r="E21" s="66" t="s">
        <v>200</v>
      </c>
      <c r="F21" s="66"/>
      <c r="G21" s="66" t="s">
        <v>80</v>
      </c>
      <c r="H21" s="66" t="s">
        <v>119</v>
      </c>
      <c r="I21" s="66"/>
      <c r="J21" s="66"/>
      <c r="K21" s="66" t="s">
        <v>161</v>
      </c>
      <c r="L21" s="66">
        <v>3</v>
      </c>
      <c r="M21" s="66">
        <v>0</v>
      </c>
      <c r="N21" s="66" t="s">
        <v>234</v>
      </c>
    </row>
    <row r="22" spans="1:14" x14ac:dyDescent="0.3">
      <c r="A22" s="33" t="s">
        <v>18</v>
      </c>
      <c r="B22" s="67"/>
      <c r="C22" s="67"/>
      <c r="D22" s="67"/>
      <c r="E22" s="67" t="s">
        <v>564</v>
      </c>
      <c r="F22" s="67"/>
      <c r="G22" s="67"/>
      <c r="H22" s="67"/>
      <c r="I22" s="67"/>
      <c r="J22" s="67"/>
      <c r="K22" s="67" t="s">
        <v>137</v>
      </c>
      <c r="L22" s="67" t="s">
        <v>475</v>
      </c>
      <c r="M22" s="67"/>
      <c r="N22" s="67" t="s">
        <v>485</v>
      </c>
    </row>
    <row r="23" spans="1:14" s="17" customFormat="1" x14ac:dyDescent="0.3">
      <c r="A23" s="33" t="s">
        <v>35</v>
      </c>
      <c r="B23" s="66"/>
      <c r="C23" s="66"/>
      <c r="D23" s="66" t="s">
        <v>24</v>
      </c>
      <c r="E23" s="66" t="s">
        <v>24</v>
      </c>
      <c r="F23" s="66"/>
      <c r="G23" s="66"/>
      <c r="H23" s="66" t="s">
        <v>106</v>
      </c>
      <c r="I23" s="66" t="s">
        <v>565</v>
      </c>
      <c r="J23" s="66" t="s">
        <v>566</v>
      </c>
      <c r="K23" s="66" t="s">
        <v>567</v>
      </c>
      <c r="L23" s="17" t="s">
        <v>568</v>
      </c>
      <c r="M23" s="66"/>
      <c r="N23" s="66" t="s">
        <v>277</v>
      </c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 t="s">
        <v>492</v>
      </c>
      <c r="L24">
        <v>2.5</v>
      </c>
      <c r="M24" s="67"/>
      <c r="N24" s="67" t="s">
        <v>475</v>
      </c>
    </row>
    <row r="25" spans="1:14" s="17" customFormat="1" x14ac:dyDescent="0.3">
      <c r="A25" s="33" t="s">
        <v>569</v>
      </c>
      <c r="B25" s="66"/>
      <c r="C25" s="67"/>
      <c r="D25" s="66"/>
      <c r="E25" s="66"/>
      <c r="F25" s="66"/>
      <c r="G25" s="66"/>
      <c r="H25" s="66"/>
      <c r="I25" s="66"/>
      <c r="J25" s="66" t="s">
        <v>107</v>
      </c>
      <c r="K25" s="66" t="s">
        <v>107</v>
      </c>
      <c r="N25" s="66" t="s">
        <v>107</v>
      </c>
    </row>
    <row r="26" spans="1:14" x14ac:dyDescent="0.3">
      <c r="A26" s="33" t="s">
        <v>22</v>
      </c>
      <c r="B26" s="67"/>
      <c r="D26" s="67"/>
      <c r="E26" s="67"/>
      <c r="F26" s="67"/>
      <c r="G26" s="67"/>
      <c r="H26" s="67"/>
      <c r="I26" s="67"/>
      <c r="J26" s="67"/>
      <c r="K26" s="67" t="s">
        <v>476</v>
      </c>
      <c r="N26" s="67" t="s">
        <v>477</v>
      </c>
    </row>
    <row r="28" spans="1:14" x14ac:dyDescent="0.3">
      <c r="A28" s="34" t="s">
        <v>570</v>
      </c>
    </row>
    <row r="29" spans="1:14" x14ac:dyDescent="0.3">
      <c r="A29" s="34" t="s">
        <v>571</v>
      </c>
    </row>
    <row r="30" spans="1:14" x14ac:dyDescent="0.3">
      <c r="A30" s="34" t="s">
        <v>294</v>
      </c>
    </row>
    <row r="31" spans="1:14" x14ac:dyDescent="0.3">
      <c r="A31" s="34" t="s">
        <v>407</v>
      </c>
    </row>
    <row r="33" s="33" customFormat="1" x14ac:dyDescent="0.3"/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34"/>
  <sheetViews>
    <sheetView workbookViewId="0">
      <selection activeCell="N11" activeCellId="1" sqref="A5:IV5 N11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6" s="33" customFormat="1" x14ac:dyDescent="0.3">
      <c r="A1" s="33" t="s">
        <v>572</v>
      </c>
      <c r="D1" s="33" t="s">
        <v>24</v>
      </c>
    </row>
    <row r="2" spans="1:16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  <c r="P2" s="17" t="s">
        <v>55</v>
      </c>
    </row>
    <row r="3" spans="1:16" x14ac:dyDescent="0.3">
      <c r="A3" s="33" t="s">
        <v>133</v>
      </c>
      <c r="E3" t="s">
        <v>573</v>
      </c>
      <c r="K3" t="s">
        <v>574</v>
      </c>
      <c r="L3" t="s">
        <v>575</v>
      </c>
      <c r="M3" t="s">
        <v>576</v>
      </c>
      <c r="N3">
        <v>23.99</v>
      </c>
      <c r="P3" t="s">
        <v>577</v>
      </c>
    </row>
    <row r="4" spans="1:16" s="17" customFormat="1" x14ac:dyDescent="0.3">
      <c r="A4" s="33" t="s">
        <v>156</v>
      </c>
      <c r="B4" s="17" t="s">
        <v>578</v>
      </c>
      <c r="C4" s="17" t="s">
        <v>579</v>
      </c>
      <c r="D4" s="17" t="s">
        <v>580</v>
      </c>
      <c r="E4" s="17" t="s">
        <v>581</v>
      </c>
      <c r="F4" s="17" t="s">
        <v>582</v>
      </c>
      <c r="H4" s="17" t="s">
        <v>583</v>
      </c>
      <c r="I4" s="17" t="s">
        <v>584</v>
      </c>
      <c r="J4" s="17" t="s">
        <v>585</v>
      </c>
      <c r="K4" s="17" t="s">
        <v>586</v>
      </c>
      <c r="L4" s="17" t="s">
        <v>587</v>
      </c>
      <c r="M4" s="17" t="s">
        <v>588</v>
      </c>
      <c r="N4" s="17" t="s">
        <v>589</v>
      </c>
    </row>
    <row r="5" spans="1:16" x14ac:dyDescent="0.3">
      <c r="A5" s="33" t="s">
        <v>18</v>
      </c>
      <c r="E5">
        <v>11</v>
      </c>
      <c r="K5">
        <v>14.6</v>
      </c>
      <c r="L5">
        <v>15.6</v>
      </c>
      <c r="M5">
        <v>19.8</v>
      </c>
      <c r="N5">
        <v>14.9</v>
      </c>
    </row>
    <row r="6" spans="1:16" x14ac:dyDescent="0.3">
      <c r="A6" s="33" t="s">
        <v>102</v>
      </c>
      <c r="E6">
        <v>69</v>
      </c>
      <c r="K6">
        <v>74.400000000000006</v>
      </c>
      <c r="L6">
        <v>84.1</v>
      </c>
      <c r="M6">
        <v>40.200000000000003</v>
      </c>
      <c r="N6">
        <v>65.599999999999994</v>
      </c>
    </row>
    <row r="7" spans="1:16" s="17" customFormat="1" x14ac:dyDescent="0.3">
      <c r="A7" s="33" t="s">
        <v>104</v>
      </c>
      <c r="B7" s="17">
        <v>38</v>
      </c>
      <c r="C7" s="17">
        <v>23</v>
      </c>
      <c r="D7" s="17">
        <v>46</v>
      </c>
      <c r="E7" s="17">
        <v>107</v>
      </c>
      <c r="F7" s="17">
        <v>30</v>
      </c>
      <c r="H7" s="17">
        <v>112</v>
      </c>
      <c r="I7" s="17">
        <v>47</v>
      </c>
      <c r="J7" s="17">
        <v>48</v>
      </c>
      <c r="K7" s="17">
        <v>237</v>
      </c>
      <c r="L7" s="17">
        <v>125</v>
      </c>
      <c r="M7" s="17">
        <v>181</v>
      </c>
      <c r="N7" s="17">
        <v>650</v>
      </c>
    </row>
    <row r="8" spans="1:16" x14ac:dyDescent="0.3">
      <c r="A8" s="33" t="s">
        <v>18</v>
      </c>
      <c r="E8">
        <v>20.3</v>
      </c>
      <c r="K8">
        <v>26.7</v>
      </c>
      <c r="L8">
        <v>28.3</v>
      </c>
      <c r="M8">
        <v>35.1</v>
      </c>
      <c r="N8">
        <v>27.1</v>
      </c>
    </row>
    <row r="9" spans="1:16" s="17" customFormat="1" x14ac:dyDescent="0.3">
      <c r="A9" s="33" t="s">
        <v>545</v>
      </c>
      <c r="B9" s="17">
        <v>7</v>
      </c>
      <c r="C9" s="17">
        <v>8</v>
      </c>
      <c r="D9" s="17">
        <v>23</v>
      </c>
      <c r="E9" s="17">
        <v>38</v>
      </c>
      <c r="F9" s="17">
        <v>23</v>
      </c>
      <c r="H9" s="17">
        <v>34</v>
      </c>
      <c r="I9" s="17">
        <v>29</v>
      </c>
      <c r="J9" s="17">
        <v>34</v>
      </c>
      <c r="K9" s="17">
        <v>120</v>
      </c>
      <c r="L9" s="17">
        <v>78</v>
      </c>
      <c r="M9" s="17">
        <v>6</v>
      </c>
      <c r="N9" s="17">
        <v>242</v>
      </c>
    </row>
    <row r="10" spans="1:16" x14ac:dyDescent="0.3">
      <c r="A10" s="33" t="s">
        <v>18</v>
      </c>
      <c r="E10">
        <v>7.2</v>
      </c>
      <c r="K10">
        <v>13.5</v>
      </c>
      <c r="L10">
        <v>17.600000000000001</v>
      </c>
      <c r="M10">
        <v>1.2</v>
      </c>
      <c r="N10">
        <v>10.1</v>
      </c>
    </row>
    <row r="11" spans="1:16" s="17" customFormat="1" x14ac:dyDescent="0.3">
      <c r="A11" s="33" t="s">
        <v>115</v>
      </c>
      <c r="D11" s="17">
        <v>33</v>
      </c>
      <c r="E11" s="17">
        <v>33</v>
      </c>
      <c r="H11" s="17">
        <v>52</v>
      </c>
      <c r="I11" s="17">
        <v>2</v>
      </c>
      <c r="J11" s="17">
        <v>42</v>
      </c>
      <c r="K11" s="17">
        <v>96</v>
      </c>
      <c r="L11" s="17">
        <v>25</v>
      </c>
      <c r="M11" s="17">
        <v>39</v>
      </c>
      <c r="N11" s="17">
        <v>193</v>
      </c>
    </row>
    <row r="12" spans="1:16" x14ac:dyDescent="0.3">
      <c r="A12" s="33" t="s">
        <v>18</v>
      </c>
      <c r="E12">
        <v>6.3</v>
      </c>
      <c r="K12">
        <v>10.8</v>
      </c>
      <c r="L12">
        <v>5.7</v>
      </c>
      <c r="M12">
        <v>7.6</v>
      </c>
      <c r="N12">
        <v>8</v>
      </c>
    </row>
    <row r="13" spans="1:16" s="17" customFormat="1" x14ac:dyDescent="0.3">
      <c r="A13" s="33" t="s">
        <v>118</v>
      </c>
      <c r="D13" s="17">
        <v>1</v>
      </c>
      <c r="E13" s="17">
        <v>1</v>
      </c>
      <c r="H13" s="17">
        <v>6</v>
      </c>
      <c r="J13" s="17">
        <v>3</v>
      </c>
      <c r="K13" s="17">
        <v>9</v>
      </c>
      <c r="N13" s="17">
        <v>10</v>
      </c>
    </row>
    <row r="14" spans="1:16" x14ac:dyDescent="0.3">
      <c r="A14" s="33" t="s">
        <v>22</v>
      </c>
      <c r="E14">
        <v>0.2</v>
      </c>
      <c r="K14">
        <v>1</v>
      </c>
      <c r="N14">
        <v>0.4</v>
      </c>
    </row>
    <row r="15" spans="1:16" s="17" customFormat="1" x14ac:dyDescent="0.3">
      <c r="A15" s="33" t="s">
        <v>28</v>
      </c>
      <c r="B15" s="17">
        <v>14</v>
      </c>
      <c r="D15" s="17">
        <v>13</v>
      </c>
      <c r="E15" s="17">
        <v>27</v>
      </c>
      <c r="G15" s="17">
        <v>13</v>
      </c>
      <c r="H15" s="17">
        <v>23</v>
      </c>
      <c r="K15" s="17">
        <v>36</v>
      </c>
      <c r="L15" s="17">
        <v>33</v>
      </c>
      <c r="M15" s="17">
        <v>18</v>
      </c>
      <c r="N15" s="17">
        <v>114</v>
      </c>
    </row>
    <row r="16" spans="1:16" x14ac:dyDescent="0.3">
      <c r="A16" s="33" t="s">
        <v>18</v>
      </c>
      <c r="E16">
        <v>5.0999999999999996</v>
      </c>
      <c r="K16">
        <v>4.0999999999999996</v>
      </c>
      <c r="L16">
        <v>7.5</v>
      </c>
      <c r="M16">
        <v>3.5</v>
      </c>
      <c r="N16">
        <v>4.8</v>
      </c>
    </row>
    <row r="17" spans="1:14" s="17" customFormat="1" x14ac:dyDescent="0.3">
      <c r="A17" s="33" t="s">
        <v>31</v>
      </c>
      <c r="D17" s="17" t="s">
        <v>24</v>
      </c>
      <c r="E17" s="17" t="s">
        <v>24</v>
      </c>
      <c r="G17" s="17" t="s">
        <v>24</v>
      </c>
      <c r="H17" s="17" t="s">
        <v>24</v>
      </c>
      <c r="K17" s="17" t="s">
        <v>24</v>
      </c>
      <c r="L17" s="17">
        <v>3</v>
      </c>
      <c r="M17" s="17">
        <v>1</v>
      </c>
      <c r="N17" s="17">
        <v>4</v>
      </c>
    </row>
    <row r="18" spans="1:14" x14ac:dyDescent="0.3">
      <c r="A18" s="33" t="s">
        <v>18</v>
      </c>
      <c r="E18" t="s">
        <v>24</v>
      </c>
      <c r="K18" t="s">
        <v>24</v>
      </c>
      <c r="L18">
        <v>0.7</v>
      </c>
      <c r="M18">
        <v>0.2</v>
      </c>
      <c r="N18">
        <v>0.2</v>
      </c>
    </row>
    <row r="19" spans="1:14" s="17" customFormat="1" x14ac:dyDescent="0.3">
      <c r="A19" s="33" t="s">
        <v>32</v>
      </c>
      <c r="D19" s="17">
        <v>3</v>
      </c>
      <c r="E19" s="17">
        <v>3</v>
      </c>
      <c r="G19" s="17">
        <v>7</v>
      </c>
      <c r="H19" s="17">
        <v>7</v>
      </c>
      <c r="K19" s="17">
        <v>14</v>
      </c>
      <c r="L19" s="17">
        <v>4</v>
      </c>
      <c r="M19" s="17">
        <v>1</v>
      </c>
      <c r="N19" s="17">
        <v>22</v>
      </c>
    </row>
    <row r="20" spans="1:14" x14ac:dyDescent="0.3">
      <c r="A20" s="33" t="s">
        <v>18</v>
      </c>
      <c r="E20">
        <v>0.6</v>
      </c>
      <c r="K20">
        <v>1.6</v>
      </c>
      <c r="L20">
        <v>0.9</v>
      </c>
      <c r="M20">
        <v>0.2</v>
      </c>
      <c r="N20">
        <v>0.9</v>
      </c>
    </row>
    <row r="21" spans="1:14" s="17" customFormat="1" x14ac:dyDescent="0.3">
      <c r="A21" s="33" t="s">
        <v>33</v>
      </c>
      <c r="D21" s="17">
        <v>33</v>
      </c>
      <c r="E21" s="17">
        <v>33</v>
      </c>
      <c r="G21" s="17">
        <v>3</v>
      </c>
      <c r="H21" s="17">
        <v>16</v>
      </c>
      <c r="K21" s="17">
        <v>19</v>
      </c>
      <c r="L21" s="17">
        <v>5</v>
      </c>
      <c r="M21" s="17" t="s">
        <v>24</v>
      </c>
      <c r="N21" s="17">
        <v>57</v>
      </c>
    </row>
    <row r="22" spans="1:14" x14ac:dyDescent="0.3">
      <c r="A22" s="33" t="s">
        <v>18</v>
      </c>
      <c r="E22">
        <v>6.3</v>
      </c>
      <c r="K22">
        <v>2.1</v>
      </c>
      <c r="L22">
        <v>1.1000000000000001</v>
      </c>
      <c r="N22">
        <v>2.4</v>
      </c>
    </row>
    <row r="23" spans="1:14" x14ac:dyDescent="0.3">
      <c r="A23" s="33" t="s">
        <v>590</v>
      </c>
      <c r="B23" t="s">
        <v>24</v>
      </c>
      <c r="C23" t="s">
        <v>24</v>
      </c>
    </row>
    <row r="24" spans="1:14" s="17" customFormat="1" x14ac:dyDescent="0.3">
      <c r="A24" s="33" t="s">
        <v>35</v>
      </c>
      <c r="F24" s="17" t="s">
        <v>24</v>
      </c>
      <c r="H24" s="17">
        <v>1</v>
      </c>
      <c r="I24" s="17">
        <v>3</v>
      </c>
      <c r="J24" s="17">
        <v>5</v>
      </c>
      <c r="K24" s="17">
        <v>9</v>
      </c>
      <c r="L24" s="17">
        <v>6</v>
      </c>
      <c r="N24" s="17">
        <v>15</v>
      </c>
    </row>
    <row r="25" spans="1:14" x14ac:dyDescent="0.3">
      <c r="A25" s="33" t="s">
        <v>18</v>
      </c>
      <c r="K25">
        <v>1</v>
      </c>
      <c r="L25">
        <v>1.4</v>
      </c>
      <c r="N25">
        <v>0.6</v>
      </c>
    </row>
    <row r="26" spans="1:14" s="17" customFormat="1" x14ac:dyDescent="0.3">
      <c r="A26" s="33" t="s">
        <v>569</v>
      </c>
      <c r="F26" s="17" t="s">
        <v>24</v>
      </c>
      <c r="J26" s="17">
        <v>1</v>
      </c>
      <c r="K26" s="17">
        <v>1</v>
      </c>
      <c r="M26" s="17" t="s">
        <v>24</v>
      </c>
      <c r="N26" s="17">
        <v>1</v>
      </c>
    </row>
    <row r="27" spans="1:14" x14ac:dyDescent="0.3">
      <c r="A27" s="33" t="s">
        <v>22</v>
      </c>
      <c r="K27">
        <v>0.1</v>
      </c>
      <c r="M27" t="s">
        <v>24</v>
      </c>
      <c r="N27">
        <v>0.04</v>
      </c>
    </row>
    <row r="28" spans="1:14" x14ac:dyDescent="0.3">
      <c r="A28" s="34" t="s">
        <v>591</v>
      </c>
    </row>
    <row r="29" spans="1:14" x14ac:dyDescent="0.3">
      <c r="A29" s="34" t="s">
        <v>592</v>
      </c>
    </row>
    <row r="30" spans="1:14" x14ac:dyDescent="0.3">
      <c r="A30" s="34" t="s">
        <v>593</v>
      </c>
    </row>
    <row r="31" spans="1:14" x14ac:dyDescent="0.3">
      <c r="A31" s="34" t="s">
        <v>594</v>
      </c>
    </row>
    <row r="32" spans="1:14" x14ac:dyDescent="0.3">
      <c r="A32" s="34" t="s">
        <v>595</v>
      </c>
    </row>
    <row r="33" spans="1:1" x14ac:dyDescent="0.3">
      <c r="A33" s="34" t="s">
        <v>596</v>
      </c>
    </row>
    <row r="34" spans="1:1" s="33" customFormat="1" x14ac:dyDescent="0.3">
      <c r="A34" s="34" t="s">
        <v>597</v>
      </c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26"/>
  <sheetViews>
    <sheetView topLeftCell="A2" workbookViewId="0">
      <selection activeCell="O11" activeCellId="1" sqref="A5:IV5 O11"/>
    </sheetView>
  </sheetViews>
  <sheetFormatPr defaultRowHeight="13" x14ac:dyDescent="0.3"/>
  <cols>
    <col min="1" max="1" width="12.81640625" style="34" customWidth="1"/>
    <col min="2" max="2" width="5.7265625" customWidth="1"/>
    <col min="3" max="3" width="7.81640625" customWidth="1"/>
    <col min="4" max="4" width="6.7265625" customWidth="1"/>
    <col min="5" max="5" width="11.26953125" customWidth="1"/>
    <col min="6" max="6" width="9.26953125" customWidth="1"/>
    <col min="7" max="7" width="7.453125" customWidth="1"/>
    <col min="8" max="8" width="4.81640625" customWidth="1"/>
    <col min="9" max="9" width="9.54296875" customWidth="1"/>
    <col min="10" max="10" width="8.26953125" customWidth="1"/>
    <col min="11" max="11" width="11" customWidth="1"/>
    <col min="12" max="12" width="8" customWidth="1"/>
    <col min="13" max="14" width="9.81640625" customWidth="1"/>
    <col min="15" max="15" width="17.1796875" customWidth="1"/>
  </cols>
  <sheetData>
    <row r="1" spans="1:17" s="33" customFormat="1" x14ac:dyDescent="0.3">
      <c r="A1" s="33" t="s">
        <v>598</v>
      </c>
    </row>
    <row r="2" spans="1:17" s="17" customFormat="1" x14ac:dyDescent="0.3">
      <c r="A2" s="33"/>
      <c r="B2" s="17" t="s">
        <v>52</v>
      </c>
      <c r="C2" s="17" t="s">
        <v>2</v>
      </c>
      <c r="D2" s="17" t="s">
        <v>65</v>
      </c>
      <c r="E2" s="17" t="s">
        <v>3</v>
      </c>
      <c r="F2" s="17" t="s">
        <v>4</v>
      </c>
      <c r="G2" s="17" t="s">
        <v>53</v>
      </c>
      <c r="H2" s="17" t="s">
        <v>54</v>
      </c>
      <c r="I2" s="17" t="s">
        <v>6</v>
      </c>
      <c r="J2" s="17" t="s">
        <v>7</v>
      </c>
      <c r="K2" s="17" t="s">
        <v>8</v>
      </c>
      <c r="L2" s="17" t="s">
        <v>9</v>
      </c>
      <c r="M2" s="17" t="s">
        <v>10</v>
      </c>
      <c r="N2" s="17" t="s">
        <v>11</v>
      </c>
      <c r="O2" s="17" t="s">
        <v>13</v>
      </c>
      <c r="Q2" s="17" t="s">
        <v>55</v>
      </c>
    </row>
    <row r="3" spans="1:17" x14ac:dyDescent="0.3">
      <c r="A3" s="33" t="s">
        <v>133</v>
      </c>
      <c r="F3" t="s">
        <v>599</v>
      </c>
      <c r="L3" t="s">
        <v>600</v>
      </c>
      <c r="M3" t="s">
        <v>601</v>
      </c>
      <c r="N3" t="s">
        <v>602</v>
      </c>
      <c r="O3" t="s">
        <v>603</v>
      </c>
      <c r="Q3" t="s">
        <v>514</v>
      </c>
    </row>
    <row r="4" spans="1:17" s="17" customFormat="1" x14ac:dyDescent="0.3">
      <c r="A4" s="33" t="s">
        <v>156</v>
      </c>
      <c r="B4" s="17" t="s">
        <v>516</v>
      </c>
      <c r="C4" s="17" t="s">
        <v>604</v>
      </c>
      <c r="E4" s="17" t="s">
        <v>605</v>
      </c>
      <c r="F4" s="17" t="s">
        <v>606</v>
      </c>
      <c r="G4" s="17" t="s">
        <v>607</v>
      </c>
      <c r="I4" s="17" t="s">
        <v>608</v>
      </c>
      <c r="J4" s="17" t="s">
        <v>609</v>
      </c>
      <c r="K4" s="17" t="s">
        <v>610</v>
      </c>
      <c r="L4" s="17" t="s">
        <v>611</v>
      </c>
      <c r="M4" s="17" t="s">
        <v>612</v>
      </c>
      <c r="N4" s="17" t="s">
        <v>613</v>
      </c>
      <c r="O4" s="17" t="s">
        <v>614</v>
      </c>
    </row>
    <row r="5" spans="1:17" x14ac:dyDescent="0.3">
      <c r="A5" s="33" t="s">
        <v>18</v>
      </c>
      <c r="F5">
        <v>11.4</v>
      </c>
      <c r="L5">
        <v>12.6</v>
      </c>
      <c r="M5">
        <v>15.1</v>
      </c>
      <c r="N5">
        <v>16.100000000000001</v>
      </c>
      <c r="O5">
        <v>13.5</v>
      </c>
    </row>
    <row r="6" spans="1:17" x14ac:dyDescent="0.3">
      <c r="A6" s="33" t="s">
        <v>102</v>
      </c>
      <c r="F6">
        <v>66.7</v>
      </c>
      <c r="L6">
        <v>71.400000000000006</v>
      </c>
      <c r="M6">
        <v>75.8</v>
      </c>
      <c r="N6">
        <v>45.1</v>
      </c>
      <c r="O6">
        <v>64.7</v>
      </c>
    </row>
    <row r="7" spans="1:17" s="17" customFormat="1" x14ac:dyDescent="0.3">
      <c r="A7" s="33" t="s">
        <v>104</v>
      </c>
      <c r="B7" s="17">
        <v>32</v>
      </c>
      <c r="C7" s="17">
        <v>23</v>
      </c>
      <c r="D7" s="17">
        <v>18</v>
      </c>
      <c r="E7" s="17">
        <v>42</v>
      </c>
      <c r="F7" s="17">
        <v>115</v>
      </c>
      <c r="G7" s="17">
        <v>35</v>
      </c>
      <c r="I7" s="17">
        <v>76</v>
      </c>
      <c r="J7" s="17">
        <v>45</v>
      </c>
      <c r="K7" s="17">
        <v>57</v>
      </c>
      <c r="L7" s="17">
        <v>213</v>
      </c>
      <c r="M7" s="17">
        <v>112</v>
      </c>
      <c r="N7" s="17">
        <v>142</v>
      </c>
      <c r="O7" s="17">
        <v>582</v>
      </c>
    </row>
    <row r="8" spans="1:17" x14ac:dyDescent="0.3">
      <c r="A8" s="33" t="s">
        <v>18</v>
      </c>
      <c r="F8">
        <v>21.9</v>
      </c>
      <c r="L8">
        <v>23.9</v>
      </c>
      <c r="M8">
        <v>25.5</v>
      </c>
      <c r="N8">
        <v>27.8</v>
      </c>
      <c r="O8">
        <v>24.6</v>
      </c>
    </row>
    <row r="9" spans="1:17" s="17" customFormat="1" x14ac:dyDescent="0.3">
      <c r="A9" s="33" t="s">
        <v>545</v>
      </c>
      <c r="B9" s="17">
        <v>8</v>
      </c>
      <c r="C9" s="17">
        <v>15</v>
      </c>
      <c r="D9" s="17">
        <v>11</v>
      </c>
      <c r="E9" s="17">
        <v>11</v>
      </c>
      <c r="F9" s="17">
        <v>45</v>
      </c>
      <c r="G9" s="17">
        <v>22</v>
      </c>
      <c r="I9" s="17">
        <v>52</v>
      </c>
      <c r="J9" s="17">
        <v>17</v>
      </c>
      <c r="K9" s="17">
        <v>32</v>
      </c>
      <c r="L9" s="17">
        <v>123</v>
      </c>
      <c r="M9" s="17">
        <v>68</v>
      </c>
      <c r="N9" s="17">
        <v>2</v>
      </c>
      <c r="O9" s="17">
        <v>238</v>
      </c>
    </row>
    <row r="10" spans="1:17" x14ac:dyDescent="0.3">
      <c r="A10" s="33" t="s">
        <v>18</v>
      </c>
      <c r="F10">
        <v>8.6</v>
      </c>
      <c r="L10">
        <v>13.8</v>
      </c>
      <c r="M10">
        <v>15.5</v>
      </c>
      <c r="N10">
        <v>0.4</v>
      </c>
      <c r="O10">
        <v>10.1</v>
      </c>
    </row>
    <row r="11" spans="1:17" s="17" customFormat="1" x14ac:dyDescent="0.3">
      <c r="A11" s="33" t="s">
        <v>115</v>
      </c>
      <c r="E11" s="17">
        <v>38</v>
      </c>
      <c r="F11" s="17">
        <v>38</v>
      </c>
      <c r="I11" s="17">
        <v>47</v>
      </c>
      <c r="J11" s="17">
        <v>10</v>
      </c>
      <c r="K11" s="17">
        <v>32</v>
      </c>
      <c r="L11" s="17">
        <v>89</v>
      </c>
      <c r="M11" s="17">
        <v>18</v>
      </c>
      <c r="N11" s="17">
        <v>28</v>
      </c>
      <c r="O11" s="17">
        <v>173</v>
      </c>
    </row>
    <row r="12" spans="1:17" x14ac:dyDescent="0.3">
      <c r="A12" s="33" t="s">
        <v>18</v>
      </c>
      <c r="F12">
        <v>7.2</v>
      </c>
      <c r="L12">
        <v>10</v>
      </c>
      <c r="M12">
        <v>4.0999999999999996</v>
      </c>
      <c r="N12">
        <v>5.5</v>
      </c>
      <c r="O12">
        <v>7.3</v>
      </c>
    </row>
    <row r="13" spans="1:17" s="17" customFormat="1" x14ac:dyDescent="0.3">
      <c r="A13" s="33" t="s">
        <v>118</v>
      </c>
      <c r="E13" s="17">
        <v>1</v>
      </c>
      <c r="F13" s="17">
        <v>1</v>
      </c>
      <c r="I13" s="17">
        <v>1</v>
      </c>
      <c r="K13" s="17">
        <v>2</v>
      </c>
      <c r="L13" s="17">
        <v>3</v>
      </c>
      <c r="O13" s="17">
        <v>4</v>
      </c>
    </row>
    <row r="14" spans="1:17" s="17" customFormat="1" x14ac:dyDescent="0.3">
      <c r="A14" s="33" t="s">
        <v>28</v>
      </c>
      <c r="B14" s="17">
        <v>15</v>
      </c>
      <c r="E14" s="17">
        <v>16</v>
      </c>
      <c r="F14" s="17">
        <v>31</v>
      </c>
      <c r="H14" s="17">
        <v>10</v>
      </c>
      <c r="I14" s="17">
        <v>22</v>
      </c>
      <c r="L14" s="17">
        <v>32</v>
      </c>
      <c r="M14" s="17">
        <v>24</v>
      </c>
      <c r="N14" s="17">
        <v>14</v>
      </c>
      <c r="O14" s="17">
        <v>101</v>
      </c>
    </row>
    <row r="15" spans="1:17" x14ac:dyDescent="0.3">
      <c r="A15" s="33" t="s">
        <v>18</v>
      </c>
      <c r="F15">
        <v>5.9</v>
      </c>
      <c r="L15">
        <v>3.6</v>
      </c>
      <c r="M15">
        <v>5.5</v>
      </c>
      <c r="N15">
        <v>2.7</v>
      </c>
      <c r="O15">
        <v>4.3</v>
      </c>
    </row>
    <row r="16" spans="1:17" s="17" customFormat="1" x14ac:dyDescent="0.3">
      <c r="A16" s="33" t="s">
        <v>31</v>
      </c>
      <c r="E16" s="17">
        <v>1</v>
      </c>
      <c r="F16" s="17">
        <v>1</v>
      </c>
      <c r="H16" s="17">
        <v>2</v>
      </c>
      <c r="I16" s="17">
        <v>2</v>
      </c>
      <c r="L16" s="17">
        <v>4</v>
      </c>
      <c r="M16" s="17" t="s">
        <v>24</v>
      </c>
      <c r="N16" s="17">
        <v>3</v>
      </c>
      <c r="O16" s="17">
        <v>8</v>
      </c>
    </row>
    <row r="17" spans="1:15" x14ac:dyDescent="0.3">
      <c r="A17" s="33" t="s">
        <v>18</v>
      </c>
      <c r="F17">
        <v>0.2</v>
      </c>
      <c r="L17">
        <v>0.4</v>
      </c>
      <c r="N17">
        <v>0.6</v>
      </c>
      <c r="O17">
        <v>0.3</v>
      </c>
    </row>
    <row r="18" spans="1:15" s="17" customFormat="1" x14ac:dyDescent="0.3">
      <c r="A18" s="33" t="s">
        <v>32</v>
      </c>
      <c r="E18" s="17">
        <v>5</v>
      </c>
      <c r="F18" s="17">
        <v>5</v>
      </c>
      <c r="H18" s="17">
        <v>3</v>
      </c>
      <c r="I18" s="17">
        <v>9</v>
      </c>
      <c r="L18" s="17">
        <v>12</v>
      </c>
      <c r="M18" s="17">
        <v>4</v>
      </c>
      <c r="N18" s="17">
        <v>3</v>
      </c>
      <c r="O18" s="17">
        <v>24</v>
      </c>
    </row>
    <row r="19" spans="1:15" x14ac:dyDescent="0.3">
      <c r="A19" s="33" t="s">
        <v>18</v>
      </c>
      <c r="F19">
        <v>1</v>
      </c>
      <c r="L19">
        <v>1.3</v>
      </c>
      <c r="M19">
        <v>0.9</v>
      </c>
      <c r="N19">
        <v>0.6</v>
      </c>
      <c r="O19">
        <v>1</v>
      </c>
    </row>
    <row r="20" spans="1:15" s="17" customFormat="1" x14ac:dyDescent="0.3">
      <c r="A20" s="33" t="s">
        <v>33</v>
      </c>
      <c r="E20" s="17">
        <v>17</v>
      </c>
      <c r="F20" s="17">
        <v>17</v>
      </c>
      <c r="H20" s="17">
        <v>2</v>
      </c>
      <c r="I20" s="17">
        <v>3</v>
      </c>
      <c r="L20" s="17">
        <v>5</v>
      </c>
      <c r="M20" s="17">
        <v>9</v>
      </c>
      <c r="N20" s="17" t="s">
        <v>24</v>
      </c>
      <c r="O20" s="17">
        <v>31</v>
      </c>
    </row>
    <row r="21" spans="1:15" x14ac:dyDescent="0.3">
      <c r="A21" s="33" t="s">
        <v>18</v>
      </c>
      <c r="F21">
        <v>3.2</v>
      </c>
      <c r="L21">
        <v>0.6</v>
      </c>
      <c r="M21">
        <v>2.1</v>
      </c>
      <c r="O21">
        <v>1.3</v>
      </c>
    </row>
    <row r="22" spans="1:15" x14ac:dyDescent="0.3">
      <c r="A22" s="33" t="s">
        <v>590</v>
      </c>
      <c r="B22" t="s">
        <v>24</v>
      </c>
      <c r="C22" t="s">
        <v>24</v>
      </c>
    </row>
    <row r="23" spans="1:15" s="17" customFormat="1" x14ac:dyDescent="0.3">
      <c r="A23" s="33" t="s">
        <v>35</v>
      </c>
      <c r="G23" s="17">
        <v>1</v>
      </c>
      <c r="I23" s="17">
        <v>2</v>
      </c>
      <c r="J23" s="17">
        <v>2</v>
      </c>
      <c r="K23" s="17">
        <v>4</v>
      </c>
      <c r="L23" s="17">
        <v>9</v>
      </c>
      <c r="M23" s="17">
        <v>1</v>
      </c>
      <c r="O23" s="17">
        <v>10</v>
      </c>
    </row>
    <row r="24" spans="1:15" x14ac:dyDescent="0.3">
      <c r="A24" s="33" t="s">
        <v>18</v>
      </c>
      <c r="L24">
        <v>1</v>
      </c>
      <c r="M24">
        <v>0.2</v>
      </c>
      <c r="O24">
        <v>0.4</v>
      </c>
    </row>
    <row r="25" spans="1:15" s="17" customFormat="1" x14ac:dyDescent="0.3">
      <c r="A25" s="33" t="s">
        <v>569</v>
      </c>
      <c r="G25" s="17">
        <v>2</v>
      </c>
      <c r="K25" s="17">
        <v>3</v>
      </c>
      <c r="L25" s="17">
        <v>5</v>
      </c>
      <c r="N25" s="17">
        <v>2</v>
      </c>
      <c r="O25" s="17">
        <v>7</v>
      </c>
    </row>
    <row r="26" spans="1:15" x14ac:dyDescent="0.3">
      <c r="A26" s="33" t="s">
        <v>22</v>
      </c>
      <c r="L26">
        <v>0.6</v>
      </c>
      <c r="N26">
        <v>0.4</v>
      </c>
      <c r="O26">
        <v>0.3</v>
      </c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32"/>
  <sheetViews>
    <sheetView workbookViewId="0">
      <selection activeCell="A5" sqref="A5:IV5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615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  <c r="E3" t="s">
        <v>616</v>
      </c>
    </row>
    <row r="4" spans="1:14" s="17" customFormat="1" x14ac:dyDescent="0.3">
      <c r="A4" s="33" t="s">
        <v>156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x14ac:dyDescent="0.3">
      <c r="A5" s="33" t="s">
        <v>18</v>
      </c>
      <c r="B5" s="67"/>
      <c r="C5" s="67"/>
      <c r="D5" s="67"/>
      <c r="E5" s="67" t="s">
        <v>161</v>
      </c>
      <c r="F5" s="67"/>
      <c r="G5" s="67"/>
      <c r="H5" s="67"/>
      <c r="I5" s="67"/>
      <c r="J5" s="67"/>
      <c r="K5" s="67" t="s">
        <v>480</v>
      </c>
      <c r="L5" s="67" t="s">
        <v>617</v>
      </c>
      <c r="M5" s="67" t="s">
        <v>618</v>
      </c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 t="s">
        <v>236</v>
      </c>
      <c r="C7" s="66" t="s">
        <v>453</v>
      </c>
      <c r="D7" s="66" t="s">
        <v>619</v>
      </c>
      <c r="E7" s="66" t="s">
        <v>620</v>
      </c>
      <c r="F7" s="66" t="s">
        <v>482</v>
      </c>
      <c r="G7" s="66"/>
      <c r="H7" s="66" t="s">
        <v>454</v>
      </c>
      <c r="I7" s="66" t="s">
        <v>199</v>
      </c>
      <c r="J7" s="66" t="s">
        <v>269</v>
      </c>
      <c r="K7" s="66" t="s">
        <v>374</v>
      </c>
      <c r="L7" s="66" t="s">
        <v>621</v>
      </c>
      <c r="M7" s="66" t="s">
        <v>622</v>
      </c>
      <c r="N7" s="66" t="s">
        <v>623</v>
      </c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 t="s">
        <v>91</v>
      </c>
      <c r="C9" s="66" t="s">
        <v>111</v>
      </c>
      <c r="D9" s="66" t="s">
        <v>237</v>
      </c>
      <c r="E9" s="66" t="s">
        <v>345</v>
      </c>
      <c r="F9" s="66" t="s">
        <v>275</v>
      </c>
      <c r="G9" s="66"/>
      <c r="H9" s="66" t="s">
        <v>276</v>
      </c>
      <c r="I9" s="66" t="s">
        <v>114</v>
      </c>
      <c r="J9" s="66" t="s">
        <v>378</v>
      </c>
      <c r="K9" s="66" t="s">
        <v>624</v>
      </c>
      <c r="L9" s="66" t="s">
        <v>444</v>
      </c>
      <c r="M9" s="66" t="s">
        <v>108</v>
      </c>
      <c r="N9" s="66" t="s">
        <v>243</v>
      </c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s="17" customFormat="1" x14ac:dyDescent="0.3">
      <c r="A11" s="33" t="s">
        <v>21</v>
      </c>
      <c r="B11" s="66" t="s">
        <v>625</v>
      </c>
      <c r="C11" s="66" t="s">
        <v>346</v>
      </c>
      <c r="D11" s="66" t="s">
        <v>626</v>
      </c>
      <c r="E11" s="66" t="s">
        <v>552</v>
      </c>
      <c r="F11" s="66" t="s">
        <v>269</v>
      </c>
      <c r="G11" s="66"/>
      <c r="H11" s="66" t="s">
        <v>627</v>
      </c>
      <c r="I11" s="66" t="s">
        <v>628</v>
      </c>
      <c r="J11" s="66" t="s">
        <v>629</v>
      </c>
      <c r="K11" s="66" t="s">
        <v>242</v>
      </c>
      <c r="L11" s="66" t="s">
        <v>630</v>
      </c>
      <c r="M11" s="66" t="s">
        <v>552</v>
      </c>
      <c r="N11" s="66" t="s">
        <v>631</v>
      </c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 t="s">
        <v>24</v>
      </c>
      <c r="D13" s="66" t="s">
        <v>260</v>
      </c>
      <c r="E13" s="66" t="s">
        <v>260</v>
      </c>
      <c r="F13" s="66"/>
      <c r="G13" s="66"/>
      <c r="H13" s="66" t="s">
        <v>345</v>
      </c>
      <c r="I13" s="66" t="s">
        <v>110</v>
      </c>
      <c r="J13" s="66" t="s">
        <v>276</v>
      </c>
      <c r="K13" s="66" t="s">
        <v>632</v>
      </c>
      <c r="L13" s="66" t="s">
        <v>237</v>
      </c>
      <c r="M13" s="66" t="s">
        <v>398</v>
      </c>
      <c r="N13" s="66" t="s">
        <v>633</v>
      </c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6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 t="s">
        <v>106</v>
      </c>
      <c r="I17" s="66"/>
      <c r="J17" s="66"/>
      <c r="K17" s="66" t="s">
        <v>106</v>
      </c>
      <c r="L17" s="66"/>
      <c r="M17" s="66"/>
      <c r="N17" s="66" t="s">
        <v>106</v>
      </c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s="17" customFormat="1" x14ac:dyDescent="0.3">
      <c r="A19" s="33" t="s">
        <v>27</v>
      </c>
      <c r="B19" s="66"/>
      <c r="C19" s="66" t="s">
        <v>24</v>
      </c>
      <c r="D19" s="66" t="s">
        <v>260</v>
      </c>
      <c r="E19" s="66" t="s">
        <v>260</v>
      </c>
      <c r="F19" s="66"/>
      <c r="G19" s="66"/>
      <c r="H19" s="66" t="s">
        <v>203</v>
      </c>
      <c r="I19" s="66" t="s">
        <v>110</v>
      </c>
      <c r="J19" s="66" t="s">
        <v>276</v>
      </c>
      <c r="K19" s="66" t="s">
        <v>634</v>
      </c>
      <c r="L19" s="66" t="s">
        <v>237</v>
      </c>
      <c r="M19" s="66" t="s">
        <v>398</v>
      </c>
      <c r="N19" s="66" t="s">
        <v>635</v>
      </c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 t="s">
        <v>277</v>
      </c>
      <c r="C21" s="66" t="s">
        <v>24</v>
      </c>
      <c r="D21" s="66" t="s">
        <v>161</v>
      </c>
      <c r="E21" s="66" t="s">
        <v>364</v>
      </c>
      <c r="F21" s="66"/>
      <c r="G21" s="66" t="s">
        <v>119</v>
      </c>
      <c r="H21" s="66" t="s">
        <v>161</v>
      </c>
      <c r="I21" s="66"/>
      <c r="J21" s="66"/>
      <c r="K21" s="66" t="s">
        <v>144</v>
      </c>
      <c r="L21" s="66" t="s">
        <v>144</v>
      </c>
      <c r="M21" s="66" t="s">
        <v>398</v>
      </c>
      <c r="N21" s="66" t="s">
        <v>546</v>
      </c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 t="s">
        <v>24</v>
      </c>
      <c r="D23" s="66" t="s">
        <v>106</v>
      </c>
      <c r="E23" s="66" t="s">
        <v>106</v>
      </c>
      <c r="F23" s="66"/>
      <c r="G23" s="66"/>
      <c r="H23" s="66" t="s">
        <v>107</v>
      </c>
      <c r="I23" s="66"/>
      <c r="J23" s="66"/>
      <c r="K23" s="66" t="s">
        <v>107</v>
      </c>
      <c r="L23" s="66"/>
      <c r="M23" s="66" t="s">
        <v>106</v>
      </c>
      <c r="N23" s="66" t="s">
        <v>81</v>
      </c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 t="s">
        <v>24</v>
      </c>
      <c r="D29" s="66" t="s">
        <v>482</v>
      </c>
      <c r="E29" s="66" t="s">
        <v>482</v>
      </c>
      <c r="F29" s="66"/>
      <c r="G29" s="66" t="s">
        <v>80</v>
      </c>
      <c r="H29" s="66" t="s">
        <v>275</v>
      </c>
      <c r="I29" s="66"/>
      <c r="J29" s="66"/>
      <c r="K29" s="66" t="s">
        <v>390</v>
      </c>
      <c r="L29" s="66" t="s">
        <v>141</v>
      </c>
      <c r="M29" s="66" t="s">
        <v>81</v>
      </c>
      <c r="N29" s="66" t="s">
        <v>625</v>
      </c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 t="s">
        <v>106</v>
      </c>
      <c r="G31" s="66"/>
      <c r="H31" s="66" t="s">
        <v>107</v>
      </c>
      <c r="I31" s="66" t="s">
        <v>107</v>
      </c>
      <c r="J31" s="66" t="s">
        <v>107</v>
      </c>
      <c r="K31" s="66" t="s">
        <v>141</v>
      </c>
      <c r="L31" s="36">
        <v>2</v>
      </c>
      <c r="M31" s="66"/>
      <c r="N31" s="66" t="s">
        <v>111</v>
      </c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32"/>
  <sheetViews>
    <sheetView workbookViewId="0">
      <selection activeCell="K6" activeCellId="1" sqref="A5:IV5 K6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636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  <c r="E3" t="s">
        <v>637</v>
      </c>
    </row>
    <row r="4" spans="1:14" s="17" customFormat="1" x14ac:dyDescent="0.3">
      <c r="A4" s="33" t="s">
        <v>156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x14ac:dyDescent="0.3">
      <c r="A5" s="33" t="s">
        <v>18</v>
      </c>
      <c r="B5" s="67"/>
      <c r="C5" s="67"/>
      <c r="D5" s="67"/>
      <c r="E5" s="67" t="s">
        <v>321</v>
      </c>
      <c r="F5" s="67"/>
      <c r="G5" s="67"/>
      <c r="H5" s="67"/>
      <c r="I5" s="67"/>
      <c r="J5" s="67"/>
      <c r="K5" s="67" t="s">
        <v>91</v>
      </c>
      <c r="L5" s="67" t="s">
        <v>638</v>
      </c>
      <c r="M5" s="67" t="s">
        <v>639</v>
      </c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 t="s">
        <v>640</v>
      </c>
      <c r="C7" s="66" t="s">
        <v>398</v>
      </c>
      <c r="D7" s="66" t="s">
        <v>259</v>
      </c>
      <c r="E7" s="66" t="s">
        <v>221</v>
      </c>
      <c r="F7" s="66" t="s">
        <v>365</v>
      </c>
      <c r="G7" s="66"/>
      <c r="H7" s="66" t="s">
        <v>537</v>
      </c>
      <c r="I7" s="66" t="s">
        <v>284</v>
      </c>
      <c r="J7" s="66" t="s">
        <v>267</v>
      </c>
      <c r="K7" s="66" t="s">
        <v>641</v>
      </c>
      <c r="L7" s="66" t="s">
        <v>642</v>
      </c>
      <c r="M7" s="66" t="s">
        <v>635</v>
      </c>
      <c r="N7" s="66" t="s">
        <v>643</v>
      </c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 t="s">
        <v>140</v>
      </c>
      <c r="C9" s="66" t="s">
        <v>141</v>
      </c>
      <c r="D9" s="66" t="s">
        <v>179</v>
      </c>
      <c r="E9" s="66" t="s">
        <v>267</v>
      </c>
      <c r="F9" s="66" t="s">
        <v>277</v>
      </c>
      <c r="G9" s="66"/>
      <c r="H9" s="66" t="s">
        <v>142</v>
      </c>
      <c r="I9" s="66" t="s">
        <v>237</v>
      </c>
      <c r="J9" s="66" t="s">
        <v>144</v>
      </c>
      <c r="K9" s="66" t="s">
        <v>241</v>
      </c>
      <c r="L9" s="66" t="s">
        <v>333</v>
      </c>
      <c r="M9" s="66" t="s">
        <v>107</v>
      </c>
      <c r="N9" s="66" t="s">
        <v>447</v>
      </c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s="17" customFormat="1" x14ac:dyDescent="0.3">
      <c r="A11" s="33" t="s">
        <v>21</v>
      </c>
      <c r="B11" s="66" t="s">
        <v>235</v>
      </c>
      <c r="C11" s="66" t="s">
        <v>178</v>
      </c>
      <c r="D11" s="66" t="s">
        <v>628</v>
      </c>
      <c r="E11" s="66" t="s">
        <v>461</v>
      </c>
      <c r="F11" s="66" t="s">
        <v>625</v>
      </c>
      <c r="G11" s="66"/>
      <c r="H11" s="66" t="s">
        <v>644</v>
      </c>
      <c r="I11" s="66" t="s">
        <v>645</v>
      </c>
      <c r="J11" s="66" t="s">
        <v>625</v>
      </c>
      <c r="K11" s="66" t="s">
        <v>646</v>
      </c>
      <c r="L11" s="66" t="s">
        <v>647</v>
      </c>
      <c r="M11" s="66" t="s">
        <v>648</v>
      </c>
      <c r="N11" s="66" t="s">
        <v>649</v>
      </c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 t="s">
        <v>178</v>
      </c>
      <c r="E13" s="66" t="s">
        <v>178</v>
      </c>
      <c r="F13" s="66"/>
      <c r="G13" s="66"/>
      <c r="H13" s="66" t="s">
        <v>259</v>
      </c>
      <c r="I13" s="66" t="s">
        <v>140</v>
      </c>
      <c r="J13" s="66" t="s">
        <v>114</v>
      </c>
      <c r="K13" s="66" t="s">
        <v>483</v>
      </c>
      <c r="L13" s="66" t="s">
        <v>142</v>
      </c>
      <c r="M13" s="66" t="s">
        <v>378</v>
      </c>
      <c r="N13" s="66" t="s">
        <v>650</v>
      </c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6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 t="s">
        <v>24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s="17" customFormat="1" x14ac:dyDescent="0.3">
      <c r="A19" s="33" t="s">
        <v>27</v>
      </c>
      <c r="B19" s="66"/>
      <c r="C19" s="66"/>
      <c r="D19" s="66" t="s">
        <v>178</v>
      </c>
      <c r="E19" s="66" t="s">
        <v>178</v>
      </c>
      <c r="F19" s="66"/>
      <c r="G19" s="66"/>
      <c r="H19" s="66" t="s">
        <v>259</v>
      </c>
      <c r="I19" s="66" t="s">
        <v>140</v>
      </c>
      <c r="J19" s="66" t="s">
        <v>114</v>
      </c>
      <c r="K19" s="66" t="s">
        <v>483</v>
      </c>
      <c r="L19" s="66" t="s">
        <v>142</v>
      </c>
      <c r="M19" s="66" t="s">
        <v>378</v>
      </c>
      <c r="N19" s="66" t="s">
        <v>650</v>
      </c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 t="s">
        <v>161</v>
      </c>
      <c r="C21" s="66"/>
      <c r="D21" s="66" t="s">
        <v>379</v>
      </c>
      <c r="E21" s="66" t="s">
        <v>116</v>
      </c>
      <c r="F21" s="66"/>
      <c r="G21" s="66" t="s">
        <v>111</v>
      </c>
      <c r="H21" s="66" t="s">
        <v>275</v>
      </c>
      <c r="I21" s="66"/>
      <c r="J21" s="66"/>
      <c r="K21" s="66" t="s">
        <v>276</v>
      </c>
      <c r="L21" s="66" t="s">
        <v>453</v>
      </c>
      <c r="M21" s="66" t="s">
        <v>276</v>
      </c>
      <c r="N21" s="66" t="s">
        <v>478</v>
      </c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 t="s">
        <v>106</v>
      </c>
      <c r="M23" s="66" t="s">
        <v>80</v>
      </c>
      <c r="N23" s="66" t="s">
        <v>141</v>
      </c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 t="s">
        <v>277</v>
      </c>
      <c r="E29" s="66" t="s">
        <v>277</v>
      </c>
      <c r="F29" s="66"/>
      <c r="G29" s="66" t="s">
        <v>80</v>
      </c>
      <c r="H29" s="66" t="s">
        <v>161</v>
      </c>
      <c r="I29" s="66"/>
      <c r="J29" s="66"/>
      <c r="K29" s="66" t="s">
        <v>237</v>
      </c>
      <c r="L29" s="66" t="s">
        <v>161</v>
      </c>
      <c r="M29" s="66" t="s">
        <v>81</v>
      </c>
      <c r="N29" s="66" t="s">
        <v>651</v>
      </c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 t="s">
        <v>106</v>
      </c>
      <c r="G31" s="66"/>
      <c r="H31" s="66" t="s">
        <v>108</v>
      </c>
      <c r="I31" s="66" t="s">
        <v>110</v>
      </c>
      <c r="J31" s="66" t="s">
        <v>80</v>
      </c>
      <c r="K31" s="66" t="s">
        <v>157</v>
      </c>
      <c r="L31" s="36">
        <v>5</v>
      </c>
      <c r="M31" s="66"/>
      <c r="N31" s="66" t="s">
        <v>237</v>
      </c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32"/>
  <sheetViews>
    <sheetView workbookViewId="0">
      <selection activeCell="K7" activeCellId="1" sqref="A5:IV5 K7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652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  <c r="E3" t="s">
        <v>653</v>
      </c>
      <c r="F3" t="s">
        <v>24</v>
      </c>
      <c r="H3" t="s">
        <v>24</v>
      </c>
      <c r="I3" t="s">
        <v>24</v>
      </c>
      <c r="J3" t="s">
        <v>24</v>
      </c>
    </row>
    <row r="4" spans="1:14" s="17" customFormat="1" x14ac:dyDescent="0.3">
      <c r="A4" s="33" t="s">
        <v>156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x14ac:dyDescent="0.3">
      <c r="A5" s="33" t="s">
        <v>18</v>
      </c>
      <c r="B5" s="67"/>
      <c r="C5" s="67"/>
      <c r="D5" s="67"/>
      <c r="E5" s="67" t="s">
        <v>321</v>
      </c>
      <c r="F5" s="67"/>
      <c r="G5" s="67"/>
      <c r="H5" s="67"/>
      <c r="I5" s="67"/>
      <c r="J5" s="67"/>
      <c r="K5" s="67" t="s">
        <v>654</v>
      </c>
      <c r="L5" s="67" t="s">
        <v>379</v>
      </c>
      <c r="M5" s="67" t="s">
        <v>237</v>
      </c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 t="s">
        <v>160</v>
      </c>
      <c r="C7" s="66" t="s">
        <v>398</v>
      </c>
      <c r="D7" s="66" t="s">
        <v>655</v>
      </c>
      <c r="E7" s="66" t="s">
        <v>446</v>
      </c>
      <c r="F7" s="66" t="s">
        <v>345</v>
      </c>
      <c r="G7" s="66"/>
      <c r="H7" s="66" t="s">
        <v>478</v>
      </c>
      <c r="I7" s="66" t="s">
        <v>269</v>
      </c>
      <c r="J7" s="66" t="s">
        <v>236</v>
      </c>
      <c r="K7" s="66" t="s">
        <v>656</v>
      </c>
      <c r="L7" s="66" t="s">
        <v>657</v>
      </c>
      <c r="M7" s="66" t="s">
        <v>622</v>
      </c>
      <c r="N7" s="66" t="s">
        <v>658</v>
      </c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 t="s">
        <v>142</v>
      </c>
      <c r="C9" s="66" t="s">
        <v>91</v>
      </c>
      <c r="D9" s="66" t="s">
        <v>659</v>
      </c>
      <c r="E9" s="66" t="s">
        <v>660</v>
      </c>
      <c r="F9" s="66" t="s">
        <v>161</v>
      </c>
      <c r="G9" s="66"/>
      <c r="H9" s="66" t="s">
        <v>284</v>
      </c>
      <c r="I9" s="66" t="s">
        <v>161</v>
      </c>
      <c r="J9" s="66" t="s">
        <v>380</v>
      </c>
      <c r="K9" s="66" t="s">
        <v>661</v>
      </c>
      <c r="L9" s="66" t="s">
        <v>662</v>
      </c>
      <c r="M9" s="66" t="s">
        <v>81</v>
      </c>
      <c r="N9" s="66" t="s">
        <v>663</v>
      </c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 t="s">
        <v>80</v>
      </c>
      <c r="C13" s="66"/>
      <c r="D13" s="66" t="s">
        <v>664</v>
      </c>
      <c r="E13" s="66" t="s">
        <v>660</v>
      </c>
      <c r="F13" s="66"/>
      <c r="G13" s="66"/>
      <c r="H13" s="66" t="s">
        <v>378</v>
      </c>
      <c r="I13" s="66" t="s">
        <v>80</v>
      </c>
      <c r="J13" s="66" t="s">
        <v>267</v>
      </c>
      <c r="K13" s="66" t="s">
        <v>285</v>
      </c>
      <c r="L13" s="66" t="s">
        <v>161</v>
      </c>
      <c r="M13" s="66" t="s">
        <v>364</v>
      </c>
      <c r="N13" s="66" t="s">
        <v>469</v>
      </c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 t="s">
        <v>157</v>
      </c>
      <c r="C21" s="66"/>
      <c r="D21" s="66" t="s">
        <v>91</v>
      </c>
      <c r="E21" s="66" t="s">
        <v>482</v>
      </c>
      <c r="F21" s="66"/>
      <c r="G21" s="66" t="s">
        <v>140</v>
      </c>
      <c r="H21" s="66" t="s">
        <v>114</v>
      </c>
      <c r="I21" s="66"/>
      <c r="J21" s="66"/>
      <c r="K21" s="66" t="s">
        <v>284</v>
      </c>
      <c r="L21" s="66" t="s">
        <v>114</v>
      </c>
      <c r="M21" s="66" t="s">
        <v>482</v>
      </c>
      <c r="N21" s="66" t="s">
        <v>657</v>
      </c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 t="s">
        <v>108</v>
      </c>
      <c r="E23" s="66" t="s">
        <v>108</v>
      </c>
      <c r="F23" s="66"/>
      <c r="G23" s="66"/>
      <c r="H23" s="66" t="s">
        <v>110</v>
      </c>
      <c r="I23" s="66"/>
      <c r="J23" s="66"/>
      <c r="K23" s="66" t="s">
        <v>110</v>
      </c>
      <c r="L23" s="66" t="s">
        <v>108</v>
      </c>
      <c r="M23" s="66" t="s">
        <v>80</v>
      </c>
      <c r="N23" s="66" t="s">
        <v>275</v>
      </c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 t="s">
        <v>142</v>
      </c>
      <c r="E29" s="66" t="s">
        <v>142</v>
      </c>
      <c r="F29" s="66"/>
      <c r="G29" s="66" t="s">
        <v>140</v>
      </c>
      <c r="H29" s="66" t="s">
        <v>157</v>
      </c>
      <c r="I29" s="66"/>
      <c r="J29" s="66"/>
      <c r="K29" s="66" t="s">
        <v>380</v>
      </c>
      <c r="L29" s="66" t="s">
        <v>111</v>
      </c>
      <c r="M29" s="66" t="s">
        <v>80</v>
      </c>
      <c r="N29" s="66" t="s">
        <v>665</v>
      </c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 t="s">
        <v>107</v>
      </c>
      <c r="G31" s="66"/>
      <c r="H31" s="66" t="s">
        <v>81</v>
      </c>
      <c r="I31" s="66"/>
      <c r="J31" s="66" t="s">
        <v>81</v>
      </c>
      <c r="K31" s="66" t="s">
        <v>143</v>
      </c>
      <c r="L31" s="36">
        <v>9</v>
      </c>
      <c r="M31" s="66"/>
      <c r="N31" s="66" t="s">
        <v>142</v>
      </c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4A1B3-228D-4ADE-BF7A-89A83413C923}">
  <dimension ref="A3:IV62"/>
  <sheetViews>
    <sheetView topLeftCell="A22" workbookViewId="0">
      <selection activeCell="A49" sqref="A49"/>
    </sheetView>
  </sheetViews>
  <sheetFormatPr defaultColWidth="9" defaultRowHeight="12.5" x14ac:dyDescent="0.25"/>
  <cols>
    <col min="1" max="1" width="29" style="81" customWidth="1"/>
    <col min="2" max="3" width="6.81640625" style="81" customWidth="1"/>
    <col min="4" max="4" width="8.54296875" style="81" customWidth="1"/>
    <col min="5" max="5" width="8.453125" style="81" customWidth="1"/>
    <col min="6" max="8" width="7.81640625" style="81" customWidth="1"/>
    <col min="9" max="9" width="7.1796875" style="81" customWidth="1"/>
    <col min="10" max="10" width="9.26953125" style="81" customWidth="1"/>
    <col min="11" max="14" width="7.81640625" style="81" customWidth="1"/>
    <col min="15" max="15" width="15.81640625" style="81" customWidth="1"/>
    <col min="16" max="16" width="9.26953125" style="81" customWidth="1"/>
    <col min="17" max="256" width="9" style="81"/>
    <col min="257" max="257" width="29" style="81" customWidth="1"/>
    <col min="258" max="259" width="6.81640625" style="81" customWidth="1"/>
    <col min="260" max="260" width="8.54296875" style="81" customWidth="1"/>
    <col min="261" max="261" width="8.453125" style="81" customWidth="1"/>
    <col min="262" max="264" width="7.81640625" style="81" customWidth="1"/>
    <col min="265" max="265" width="7.1796875" style="81" customWidth="1"/>
    <col min="266" max="266" width="9.26953125" style="81" customWidth="1"/>
    <col min="267" max="270" width="7.81640625" style="81" customWidth="1"/>
    <col min="271" max="271" width="15.81640625" style="81" customWidth="1"/>
    <col min="272" max="272" width="9.26953125" style="81" customWidth="1"/>
    <col min="273" max="512" width="9" style="81"/>
    <col min="513" max="513" width="29" style="81" customWidth="1"/>
    <col min="514" max="515" width="6.81640625" style="81" customWidth="1"/>
    <col min="516" max="516" width="8.54296875" style="81" customWidth="1"/>
    <col min="517" max="517" width="8.453125" style="81" customWidth="1"/>
    <col min="518" max="520" width="7.81640625" style="81" customWidth="1"/>
    <col min="521" max="521" width="7.1796875" style="81" customWidth="1"/>
    <col min="522" max="522" width="9.26953125" style="81" customWidth="1"/>
    <col min="523" max="526" width="7.81640625" style="81" customWidth="1"/>
    <col min="527" max="527" width="15.81640625" style="81" customWidth="1"/>
    <col min="528" max="528" width="9.26953125" style="81" customWidth="1"/>
    <col min="529" max="768" width="9" style="81"/>
    <col min="769" max="769" width="29" style="81" customWidth="1"/>
    <col min="770" max="771" width="6.81640625" style="81" customWidth="1"/>
    <col min="772" max="772" width="8.54296875" style="81" customWidth="1"/>
    <col min="773" max="773" width="8.453125" style="81" customWidth="1"/>
    <col min="774" max="776" width="7.81640625" style="81" customWidth="1"/>
    <col min="777" max="777" width="7.1796875" style="81" customWidth="1"/>
    <col min="778" max="778" width="9.26953125" style="81" customWidth="1"/>
    <col min="779" max="782" width="7.81640625" style="81" customWidth="1"/>
    <col min="783" max="783" width="15.81640625" style="81" customWidth="1"/>
    <col min="784" max="784" width="9.26953125" style="81" customWidth="1"/>
    <col min="785" max="1024" width="9" style="81"/>
    <col min="1025" max="1025" width="29" style="81" customWidth="1"/>
    <col min="1026" max="1027" width="6.81640625" style="81" customWidth="1"/>
    <col min="1028" max="1028" width="8.54296875" style="81" customWidth="1"/>
    <col min="1029" max="1029" width="8.453125" style="81" customWidth="1"/>
    <col min="1030" max="1032" width="7.81640625" style="81" customWidth="1"/>
    <col min="1033" max="1033" width="7.1796875" style="81" customWidth="1"/>
    <col min="1034" max="1034" width="9.26953125" style="81" customWidth="1"/>
    <col min="1035" max="1038" width="7.81640625" style="81" customWidth="1"/>
    <col min="1039" max="1039" width="15.81640625" style="81" customWidth="1"/>
    <col min="1040" max="1040" width="9.26953125" style="81" customWidth="1"/>
    <col min="1041" max="1280" width="9" style="81"/>
    <col min="1281" max="1281" width="29" style="81" customWidth="1"/>
    <col min="1282" max="1283" width="6.81640625" style="81" customWidth="1"/>
    <col min="1284" max="1284" width="8.54296875" style="81" customWidth="1"/>
    <col min="1285" max="1285" width="8.453125" style="81" customWidth="1"/>
    <col min="1286" max="1288" width="7.81640625" style="81" customWidth="1"/>
    <col min="1289" max="1289" width="7.1796875" style="81" customWidth="1"/>
    <col min="1290" max="1290" width="9.26953125" style="81" customWidth="1"/>
    <col min="1291" max="1294" width="7.81640625" style="81" customWidth="1"/>
    <col min="1295" max="1295" width="15.81640625" style="81" customWidth="1"/>
    <col min="1296" max="1296" width="9.26953125" style="81" customWidth="1"/>
    <col min="1297" max="1536" width="9" style="81"/>
    <col min="1537" max="1537" width="29" style="81" customWidth="1"/>
    <col min="1538" max="1539" width="6.81640625" style="81" customWidth="1"/>
    <col min="1540" max="1540" width="8.54296875" style="81" customWidth="1"/>
    <col min="1541" max="1541" width="8.453125" style="81" customWidth="1"/>
    <col min="1542" max="1544" width="7.81640625" style="81" customWidth="1"/>
    <col min="1545" max="1545" width="7.1796875" style="81" customWidth="1"/>
    <col min="1546" max="1546" width="9.26953125" style="81" customWidth="1"/>
    <col min="1547" max="1550" width="7.81640625" style="81" customWidth="1"/>
    <col min="1551" max="1551" width="15.81640625" style="81" customWidth="1"/>
    <col min="1552" max="1552" width="9.26953125" style="81" customWidth="1"/>
    <col min="1553" max="1792" width="9" style="81"/>
    <col min="1793" max="1793" width="29" style="81" customWidth="1"/>
    <col min="1794" max="1795" width="6.81640625" style="81" customWidth="1"/>
    <col min="1796" max="1796" width="8.54296875" style="81" customWidth="1"/>
    <col min="1797" max="1797" width="8.453125" style="81" customWidth="1"/>
    <col min="1798" max="1800" width="7.81640625" style="81" customWidth="1"/>
    <col min="1801" max="1801" width="7.1796875" style="81" customWidth="1"/>
    <col min="1802" max="1802" width="9.26953125" style="81" customWidth="1"/>
    <col min="1803" max="1806" width="7.81640625" style="81" customWidth="1"/>
    <col min="1807" max="1807" width="15.81640625" style="81" customWidth="1"/>
    <col min="1808" max="1808" width="9.26953125" style="81" customWidth="1"/>
    <col min="1809" max="2048" width="9" style="81"/>
    <col min="2049" max="2049" width="29" style="81" customWidth="1"/>
    <col min="2050" max="2051" width="6.81640625" style="81" customWidth="1"/>
    <col min="2052" max="2052" width="8.54296875" style="81" customWidth="1"/>
    <col min="2053" max="2053" width="8.453125" style="81" customWidth="1"/>
    <col min="2054" max="2056" width="7.81640625" style="81" customWidth="1"/>
    <col min="2057" max="2057" width="7.1796875" style="81" customWidth="1"/>
    <col min="2058" max="2058" width="9.26953125" style="81" customWidth="1"/>
    <col min="2059" max="2062" width="7.81640625" style="81" customWidth="1"/>
    <col min="2063" max="2063" width="15.81640625" style="81" customWidth="1"/>
    <col min="2064" max="2064" width="9.26953125" style="81" customWidth="1"/>
    <col min="2065" max="2304" width="9" style="81"/>
    <col min="2305" max="2305" width="29" style="81" customWidth="1"/>
    <col min="2306" max="2307" width="6.81640625" style="81" customWidth="1"/>
    <col min="2308" max="2308" width="8.54296875" style="81" customWidth="1"/>
    <col min="2309" max="2309" width="8.453125" style="81" customWidth="1"/>
    <col min="2310" max="2312" width="7.81640625" style="81" customWidth="1"/>
    <col min="2313" max="2313" width="7.1796875" style="81" customWidth="1"/>
    <col min="2314" max="2314" width="9.26953125" style="81" customWidth="1"/>
    <col min="2315" max="2318" width="7.81640625" style="81" customWidth="1"/>
    <col min="2319" max="2319" width="15.81640625" style="81" customWidth="1"/>
    <col min="2320" max="2320" width="9.26953125" style="81" customWidth="1"/>
    <col min="2321" max="2560" width="9" style="81"/>
    <col min="2561" max="2561" width="29" style="81" customWidth="1"/>
    <col min="2562" max="2563" width="6.81640625" style="81" customWidth="1"/>
    <col min="2564" max="2564" width="8.54296875" style="81" customWidth="1"/>
    <col min="2565" max="2565" width="8.453125" style="81" customWidth="1"/>
    <col min="2566" max="2568" width="7.81640625" style="81" customWidth="1"/>
    <col min="2569" max="2569" width="7.1796875" style="81" customWidth="1"/>
    <col min="2570" max="2570" width="9.26953125" style="81" customWidth="1"/>
    <col min="2571" max="2574" width="7.81640625" style="81" customWidth="1"/>
    <col min="2575" max="2575" width="15.81640625" style="81" customWidth="1"/>
    <col min="2576" max="2576" width="9.26953125" style="81" customWidth="1"/>
    <col min="2577" max="2816" width="9" style="81"/>
    <col min="2817" max="2817" width="29" style="81" customWidth="1"/>
    <col min="2818" max="2819" width="6.81640625" style="81" customWidth="1"/>
    <col min="2820" max="2820" width="8.54296875" style="81" customWidth="1"/>
    <col min="2821" max="2821" width="8.453125" style="81" customWidth="1"/>
    <col min="2822" max="2824" width="7.81640625" style="81" customWidth="1"/>
    <col min="2825" max="2825" width="7.1796875" style="81" customWidth="1"/>
    <col min="2826" max="2826" width="9.26953125" style="81" customWidth="1"/>
    <col min="2827" max="2830" width="7.81640625" style="81" customWidth="1"/>
    <col min="2831" max="2831" width="15.81640625" style="81" customWidth="1"/>
    <col min="2832" max="2832" width="9.26953125" style="81" customWidth="1"/>
    <col min="2833" max="3072" width="9" style="81"/>
    <col min="3073" max="3073" width="29" style="81" customWidth="1"/>
    <col min="3074" max="3075" width="6.81640625" style="81" customWidth="1"/>
    <col min="3076" max="3076" width="8.54296875" style="81" customWidth="1"/>
    <col min="3077" max="3077" width="8.453125" style="81" customWidth="1"/>
    <col min="3078" max="3080" width="7.81640625" style="81" customWidth="1"/>
    <col min="3081" max="3081" width="7.1796875" style="81" customWidth="1"/>
    <col min="3082" max="3082" width="9.26953125" style="81" customWidth="1"/>
    <col min="3083" max="3086" width="7.81640625" style="81" customWidth="1"/>
    <col min="3087" max="3087" width="15.81640625" style="81" customWidth="1"/>
    <col min="3088" max="3088" width="9.26953125" style="81" customWidth="1"/>
    <col min="3089" max="3328" width="9" style="81"/>
    <col min="3329" max="3329" width="29" style="81" customWidth="1"/>
    <col min="3330" max="3331" width="6.81640625" style="81" customWidth="1"/>
    <col min="3332" max="3332" width="8.54296875" style="81" customWidth="1"/>
    <col min="3333" max="3333" width="8.453125" style="81" customWidth="1"/>
    <col min="3334" max="3336" width="7.81640625" style="81" customWidth="1"/>
    <col min="3337" max="3337" width="7.1796875" style="81" customWidth="1"/>
    <col min="3338" max="3338" width="9.26953125" style="81" customWidth="1"/>
    <col min="3339" max="3342" width="7.81640625" style="81" customWidth="1"/>
    <col min="3343" max="3343" width="15.81640625" style="81" customWidth="1"/>
    <col min="3344" max="3344" width="9.26953125" style="81" customWidth="1"/>
    <col min="3345" max="3584" width="9" style="81"/>
    <col min="3585" max="3585" width="29" style="81" customWidth="1"/>
    <col min="3586" max="3587" width="6.81640625" style="81" customWidth="1"/>
    <col min="3588" max="3588" width="8.54296875" style="81" customWidth="1"/>
    <col min="3589" max="3589" width="8.453125" style="81" customWidth="1"/>
    <col min="3590" max="3592" width="7.81640625" style="81" customWidth="1"/>
    <col min="3593" max="3593" width="7.1796875" style="81" customWidth="1"/>
    <col min="3594" max="3594" width="9.26953125" style="81" customWidth="1"/>
    <col min="3595" max="3598" width="7.81640625" style="81" customWidth="1"/>
    <col min="3599" max="3599" width="15.81640625" style="81" customWidth="1"/>
    <col min="3600" max="3600" width="9.26953125" style="81" customWidth="1"/>
    <col min="3601" max="3840" width="9" style="81"/>
    <col min="3841" max="3841" width="29" style="81" customWidth="1"/>
    <col min="3842" max="3843" width="6.81640625" style="81" customWidth="1"/>
    <col min="3844" max="3844" width="8.54296875" style="81" customWidth="1"/>
    <col min="3845" max="3845" width="8.453125" style="81" customWidth="1"/>
    <col min="3846" max="3848" width="7.81640625" style="81" customWidth="1"/>
    <col min="3849" max="3849" width="7.1796875" style="81" customWidth="1"/>
    <col min="3850" max="3850" width="9.26953125" style="81" customWidth="1"/>
    <col min="3851" max="3854" width="7.81640625" style="81" customWidth="1"/>
    <col min="3855" max="3855" width="15.81640625" style="81" customWidth="1"/>
    <col min="3856" max="3856" width="9.26953125" style="81" customWidth="1"/>
    <col min="3857" max="4096" width="9" style="81"/>
    <col min="4097" max="4097" width="29" style="81" customWidth="1"/>
    <col min="4098" max="4099" width="6.81640625" style="81" customWidth="1"/>
    <col min="4100" max="4100" width="8.54296875" style="81" customWidth="1"/>
    <col min="4101" max="4101" width="8.453125" style="81" customWidth="1"/>
    <col min="4102" max="4104" width="7.81640625" style="81" customWidth="1"/>
    <col min="4105" max="4105" width="7.1796875" style="81" customWidth="1"/>
    <col min="4106" max="4106" width="9.26953125" style="81" customWidth="1"/>
    <col min="4107" max="4110" width="7.81640625" style="81" customWidth="1"/>
    <col min="4111" max="4111" width="15.81640625" style="81" customWidth="1"/>
    <col min="4112" max="4112" width="9.26953125" style="81" customWidth="1"/>
    <col min="4113" max="4352" width="9" style="81"/>
    <col min="4353" max="4353" width="29" style="81" customWidth="1"/>
    <col min="4354" max="4355" width="6.81640625" style="81" customWidth="1"/>
    <col min="4356" max="4356" width="8.54296875" style="81" customWidth="1"/>
    <col min="4357" max="4357" width="8.453125" style="81" customWidth="1"/>
    <col min="4358" max="4360" width="7.81640625" style="81" customWidth="1"/>
    <col min="4361" max="4361" width="7.1796875" style="81" customWidth="1"/>
    <col min="4362" max="4362" width="9.26953125" style="81" customWidth="1"/>
    <col min="4363" max="4366" width="7.81640625" style="81" customWidth="1"/>
    <col min="4367" max="4367" width="15.81640625" style="81" customWidth="1"/>
    <col min="4368" max="4368" width="9.26953125" style="81" customWidth="1"/>
    <col min="4369" max="4608" width="9" style="81"/>
    <col min="4609" max="4609" width="29" style="81" customWidth="1"/>
    <col min="4610" max="4611" width="6.81640625" style="81" customWidth="1"/>
    <col min="4612" max="4612" width="8.54296875" style="81" customWidth="1"/>
    <col min="4613" max="4613" width="8.453125" style="81" customWidth="1"/>
    <col min="4614" max="4616" width="7.81640625" style="81" customWidth="1"/>
    <col min="4617" max="4617" width="7.1796875" style="81" customWidth="1"/>
    <col min="4618" max="4618" width="9.26953125" style="81" customWidth="1"/>
    <col min="4619" max="4622" width="7.81640625" style="81" customWidth="1"/>
    <col min="4623" max="4623" width="15.81640625" style="81" customWidth="1"/>
    <col min="4624" max="4624" width="9.26953125" style="81" customWidth="1"/>
    <col min="4625" max="4864" width="9" style="81"/>
    <col min="4865" max="4865" width="29" style="81" customWidth="1"/>
    <col min="4866" max="4867" width="6.81640625" style="81" customWidth="1"/>
    <col min="4868" max="4868" width="8.54296875" style="81" customWidth="1"/>
    <col min="4869" max="4869" width="8.453125" style="81" customWidth="1"/>
    <col min="4870" max="4872" width="7.81640625" style="81" customWidth="1"/>
    <col min="4873" max="4873" width="7.1796875" style="81" customWidth="1"/>
    <col min="4874" max="4874" width="9.26953125" style="81" customWidth="1"/>
    <col min="4875" max="4878" width="7.81640625" style="81" customWidth="1"/>
    <col min="4879" max="4879" width="15.81640625" style="81" customWidth="1"/>
    <col min="4880" max="4880" width="9.26953125" style="81" customWidth="1"/>
    <col min="4881" max="5120" width="9" style="81"/>
    <col min="5121" max="5121" width="29" style="81" customWidth="1"/>
    <col min="5122" max="5123" width="6.81640625" style="81" customWidth="1"/>
    <col min="5124" max="5124" width="8.54296875" style="81" customWidth="1"/>
    <col min="5125" max="5125" width="8.453125" style="81" customWidth="1"/>
    <col min="5126" max="5128" width="7.81640625" style="81" customWidth="1"/>
    <col min="5129" max="5129" width="7.1796875" style="81" customWidth="1"/>
    <col min="5130" max="5130" width="9.26953125" style="81" customWidth="1"/>
    <col min="5131" max="5134" width="7.81640625" style="81" customWidth="1"/>
    <col min="5135" max="5135" width="15.81640625" style="81" customWidth="1"/>
    <col min="5136" max="5136" width="9.26953125" style="81" customWidth="1"/>
    <col min="5137" max="5376" width="9" style="81"/>
    <col min="5377" max="5377" width="29" style="81" customWidth="1"/>
    <col min="5378" max="5379" width="6.81640625" style="81" customWidth="1"/>
    <col min="5380" max="5380" width="8.54296875" style="81" customWidth="1"/>
    <col min="5381" max="5381" width="8.453125" style="81" customWidth="1"/>
    <col min="5382" max="5384" width="7.81640625" style="81" customWidth="1"/>
    <col min="5385" max="5385" width="7.1796875" style="81" customWidth="1"/>
    <col min="5386" max="5386" width="9.26953125" style="81" customWidth="1"/>
    <col min="5387" max="5390" width="7.81640625" style="81" customWidth="1"/>
    <col min="5391" max="5391" width="15.81640625" style="81" customWidth="1"/>
    <col min="5392" max="5392" width="9.26953125" style="81" customWidth="1"/>
    <col min="5393" max="5632" width="9" style="81"/>
    <col min="5633" max="5633" width="29" style="81" customWidth="1"/>
    <col min="5634" max="5635" width="6.81640625" style="81" customWidth="1"/>
    <col min="5636" max="5636" width="8.54296875" style="81" customWidth="1"/>
    <col min="5637" max="5637" width="8.453125" style="81" customWidth="1"/>
    <col min="5638" max="5640" width="7.81640625" style="81" customWidth="1"/>
    <col min="5641" max="5641" width="7.1796875" style="81" customWidth="1"/>
    <col min="5642" max="5642" width="9.26953125" style="81" customWidth="1"/>
    <col min="5643" max="5646" width="7.81640625" style="81" customWidth="1"/>
    <col min="5647" max="5647" width="15.81640625" style="81" customWidth="1"/>
    <col min="5648" max="5648" width="9.26953125" style="81" customWidth="1"/>
    <col min="5649" max="5888" width="9" style="81"/>
    <col min="5889" max="5889" width="29" style="81" customWidth="1"/>
    <col min="5890" max="5891" width="6.81640625" style="81" customWidth="1"/>
    <col min="5892" max="5892" width="8.54296875" style="81" customWidth="1"/>
    <col min="5893" max="5893" width="8.453125" style="81" customWidth="1"/>
    <col min="5894" max="5896" width="7.81640625" style="81" customWidth="1"/>
    <col min="5897" max="5897" width="7.1796875" style="81" customWidth="1"/>
    <col min="5898" max="5898" width="9.26953125" style="81" customWidth="1"/>
    <col min="5899" max="5902" width="7.81640625" style="81" customWidth="1"/>
    <col min="5903" max="5903" width="15.81640625" style="81" customWidth="1"/>
    <col min="5904" max="5904" width="9.26953125" style="81" customWidth="1"/>
    <col min="5905" max="6144" width="9" style="81"/>
    <col min="6145" max="6145" width="29" style="81" customWidth="1"/>
    <col min="6146" max="6147" width="6.81640625" style="81" customWidth="1"/>
    <col min="6148" max="6148" width="8.54296875" style="81" customWidth="1"/>
    <col min="6149" max="6149" width="8.453125" style="81" customWidth="1"/>
    <col min="6150" max="6152" width="7.81640625" style="81" customWidth="1"/>
    <col min="6153" max="6153" width="7.1796875" style="81" customWidth="1"/>
    <col min="6154" max="6154" width="9.26953125" style="81" customWidth="1"/>
    <col min="6155" max="6158" width="7.81640625" style="81" customWidth="1"/>
    <col min="6159" max="6159" width="15.81640625" style="81" customWidth="1"/>
    <col min="6160" max="6160" width="9.26953125" style="81" customWidth="1"/>
    <col min="6161" max="6400" width="9" style="81"/>
    <col min="6401" max="6401" width="29" style="81" customWidth="1"/>
    <col min="6402" max="6403" width="6.81640625" style="81" customWidth="1"/>
    <col min="6404" max="6404" width="8.54296875" style="81" customWidth="1"/>
    <col min="6405" max="6405" width="8.453125" style="81" customWidth="1"/>
    <col min="6406" max="6408" width="7.81640625" style="81" customWidth="1"/>
    <col min="6409" max="6409" width="7.1796875" style="81" customWidth="1"/>
    <col min="6410" max="6410" width="9.26953125" style="81" customWidth="1"/>
    <col min="6411" max="6414" width="7.81640625" style="81" customWidth="1"/>
    <col min="6415" max="6415" width="15.81640625" style="81" customWidth="1"/>
    <col min="6416" max="6416" width="9.26953125" style="81" customWidth="1"/>
    <col min="6417" max="6656" width="9" style="81"/>
    <col min="6657" max="6657" width="29" style="81" customWidth="1"/>
    <col min="6658" max="6659" width="6.81640625" style="81" customWidth="1"/>
    <col min="6660" max="6660" width="8.54296875" style="81" customWidth="1"/>
    <col min="6661" max="6661" width="8.453125" style="81" customWidth="1"/>
    <col min="6662" max="6664" width="7.81640625" style="81" customWidth="1"/>
    <col min="6665" max="6665" width="7.1796875" style="81" customWidth="1"/>
    <col min="6666" max="6666" width="9.26953125" style="81" customWidth="1"/>
    <col min="6667" max="6670" width="7.81640625" style="81" customWidth="1"/>
    <col min="6671" max="6671" width="15.81640625" style="81" customWidth="1"/>
    <col min="6672" max="6672" width="9.26953125" style="81" customWidth="1"/>
    <col min="6673" max="6912" width="9" style="81"/>
    <col min="6913" max="6913" width="29" style="81" customWidth="1"/>
    <col min="6914" max="6915" width="6.81640625" style="81" customWidth="1"/>
    <col min="6916" max="6916" width="8.54296875" style="81" customWidth="1"/>
    <col min="6917" max="6917" width="8.453125" style="81" customWidth="1"/>
    <col min="6918" max="6920" width="7.81640625" style="81" customWidth="1"/>
    <col min="6921" max="6921" width="7.1796875" style="81" customWidth="1"/>
    <col min="6922" max="6922" width="9.26953125" style="81" customWidth="1"/>
    <col min="6923" max="6926" width="7.81640625" style="81" customWidth="1"/>
    <col min="6927" max="6927" width="15.81640625" style="81" customWidth="1"/>
    <col min="6928" max="6928" width="9.26953125" style="81" customWidth="1"/>
    <col min="6929" max="7168" width="9" style="81"/>
    <col min="7169" max="7169" width="29" style="81" customWidth="1"/>
    <col min="7170" max="7171" width="6.81640625" style="81" customWidth="1"/>
    <col min="7172" max="7172" width="8.54296875" style="81" customWidth="1"/>
    <col min="7173" max="7173" width="8.453125" style="81" customWidth="1"/>
    <col min="7174" max="7176" width="7.81640625" style="81" customWidth="1"/>
    <col min="7177" max="7177" width="7.1796875" style="81" customWidth="1"/>
    <col min="7178" max="7178" width="9.26953125" style="81" customWidth="1"/>
    <col min="7179" max="7182" width="7.81640625" style="81" customWidth="1"/>
    <col min="7183" max="7183" width="15.81640625" style="81" customWidth="1"/>
    <col min="7184" max="7184" width="9.26953125" style="81" customWidth="1"/>
    <col min="7185" max="7424" width="9" style="81"/>
    <col min="7425" max="7425" width="29" style="81" customWidth="1"/>
    <col min="7426" max="7427" width="6.81640625" style="81" customWidth="1"/>
    <col min="7428" max="7428" width="8.54296875" style="81" customWidth="1"/>
    <col min="7429" max="7429" width="8.453125" style="81" customWidth="1"/>
    <col min="7430" max="7432" width="7.81640625" style="81" customWidth="1"/>
    <col min="7433" max="7433" width="7.1796875" style="81" customWidth="1"/>
    <col min="7434" max="7434" width="9.26953125" style="81" customWidth="1"/>
    <col min="7435" max="7438" width="7.81640625" style="81" customWidth="1"/>
    <col min="7439" max="7439" width="15.81640625" style="81" customWidth="1"/>
    <col min="7440" max="7440" width="9.26953125" style="81" customWidth="1"/>
    <col min="7441" max="7680" width="9" style="81"/>
    <col min="7681" max="7681" width="29" style="81" customWidth="1"/>
    <col min="7682" max="7683" width="6.81640625" style="81" customWidth="1"/>
    <col min="7684" max="7684" width="8.54296875" style="81" customWidth="1"/>
    <col min="7685" max="7685" width="8.453125" style="81" customWidth="1"/>
    <col min="7686" max="7688" width="7.81640625" style="81" customWidth="1"/>
    <col min="7689" max="7689" width="7.1796875" style="81" customWidth="1"/>
    <col min="7690" max="7690" width="9.26953125" style="81" customWidth="1"/>
    <col min="7691" max="7694" width="7.81640625" style="81" customWidth="1"/>
    <col min="7695" max="7695" width="15.81640625" style="81" customWidth="1"/>
    <col min="7696" max="7696" width="9.26953125" style="81" customWidth="1"/>
    <col min="7697" max="7936" width="9" style="81"/>
    <col min="7937" max="7937" width="29" style="81" customWidth="1"/>
    <col min="7938" max="7939" width="6.81640625" style="81" customWidth="1"/>
    <col min="7940" max="7940" width="8.54296875" style="81" customWidth="1"/>
    <col min="7941" max="7941" width="8.453125" style="81" customWidth="1"/>
    <col min="7942" max="7944" width="7.81640625" style="81" customWidth="1"/>
    <col min="7945" max="7945" width="7.1796875" style="81" customWidth="1"/>
    <col min="7946" max="7946" width="9.26953125" style="81" customWidth="1"/>
    <col min="7947" max="7950" width="7.81640625" style="81" customWidth="1"/>
    <col min="7951" max="7951" width="15.81640625" style="81" customWidth="1"/>
    <col min="7952" max="7952" width="9.26953125" style="81" customWidth="1"/>
    <col min="7953" max="8192" width="9" style="81"/>
    <col min="8193" max="8193" width="29" style="81" customWidth="1"/>
    <col min="8194" max="8195" width="6.81640625" style="81" customWidth="1"/>
    <col min="8196" max="8196" width="8.54296875" style="81" customWidth="1"/>
    <col min="8197" max="8197" width="8.453125" style="81" customWidth="1"/>
    <col min="8198" max="8200" width="7.81640625" style="81" customWidth="1"/>
    <col min="8201" max="8201" width="7.1796875" style="81" customWidth="1"/>
    <col min="8202" max="8202" width="9.26953125" style="81" customWidth="1"/>
    <col min="8203" max="8206" width="7.81640625" style="81" customWidth="1"/>
    <col min="8207" max="8207" width="15.81640625" style="81" customWidth="1"/>
    <col min="8208" max="8208" width="9.26953125" style="81" customWidth="1"/>
    <col min="8209" max="8448" width="9" style="81"/>
    <col min="8449" max="8449" width="29" style="81" customWidth="1"/>
    <col min="8450" max="8451" width="6.81640625" style="81" customWidth="1"/>
    <col min="8452" max="8452" width="8.54296875" style="81" customWidth="1"/>
    <col min="8453" max="8453" width="8.453125" style="81" customWidth="1"/>
    <col min="8454" max="8456" width="7.81640625" style="81" customWidth="1"/>
    <col min="8457" max="8457" width="7.1796875" style="81" customWidth="1"/>
    <col min="8458" max="8458" width="9.26953125" style="81" customWidth="1"/>
    <col min="8459" max="8462" width="7.81640625" style="81" customWidth="1"/>
    <col min="8463" max="8463" width="15.81640625" style="81" customWidth="1"/>
    <col min="8464" max="8464" width="9.26953125" style="81" customWidth="1"/>
    <col min="8465" max="8704" width="9" style="81"/>
    <col min="8705" max="8705" width="29" style="81" customWidth="1"/>
    <col min="8706" max="8707" width="6.81640625" style="81" customWidth="1"/>
    <col min="8708" max="8708" width="8.54296875" style="81" customWidth="1"/>
    <col min="8709" max="8709" width="8.453125" style="81" customWidth="1"/>
    <col min="8710" max="8712" width="7.81640625" style="81" customWidth="1"/>
    <col min="8713" max="8713" width="7.1796875" style="81" customWidth="1"/>
    <col min="8714" max="8714" width="9.26953125" style="81" customWidth="1"/>
    <col min="8715" max="8718" width="7.81640625" style="81" customWidth="1"/>
    <col min="8719" max="8719" width="15.81640625" style="81" customWidth="1"/>
    <col min="8720" max="8720" width="9.26953125" style="81" customWidth="1"/>
    <col min="8721" max="8960" width="9" style="81"/>
    <col min="8961" max="8961" width="29" style="81" customWidth="1"/>
    <col min="8962" max="8963" width="6.81640625" style="81" customWidth="1"/>
    <col min="8964" max="8964" width="8.54296875" style="81" customWidth="1"/>
    <col min="8965" max="8965" width="8.453125" style="81" customWidth="1"/>
    <col min="8966" max="8968" width="7.81640625" style="81" customWidth="1"/>
    <col min="8969" max="8969" width="7.1796875" style="81" customWidth="1"/>
    <col min="8970" max="8970" width="9.26953125" style="81" customWidth="1"/>
    <col min="8971" max="8974" width="7.81640625" style="81" customWidth="1"/>
    <col min="8975" max="8975" width="15.81640625" style="81" customWidth="1"/>
    <col min="8976" max="8976" width="9.26953125" style="81" customWidth="1"/>
    <col min="8977" max="9216" width="9" style="81"/>
    <col min="9217" max="9217" width="29" style="81" customWidth="1"/>
    <col min="9218" max="9219" width="6.81640625" style="81" customWidth="1"/>
    <col min="9220" max="9220" width="8.54296875" style="81" customWidth="1"/>
    <col min="9221" max="9221" width="8.453125" style="81" customWidth="1"/>
    <col min="9222" max="9224" width="7.81640625" style="81" customWidth="1"/>
    <col min="9225" max="9225" width="7.1796875" style="81" customWidth="1"/>
    <col min="9226" max="9226" width="9.26953125" style="81" customWidth="1"/>
    <col min="9227" max="9230" width="7.81640625" style="81" customWidth="1"/>
    <col min="9231" max="9231" width="15.81640625" style="81" customWidth="1"/>
    <col min="9232" max="9232" width="9.26953125" style="81" customWidth="1"/>
    <col min="9233" max="9472" width="9" style="81"/>
    <col min="9473" max="9473" width="29" style="81" customWidth="1"/>
    <col min="9474" max="9475" width="6.81640625" style="81" customWidth="1"/>
    <col min="9476" max="9476" width="8.54296875" style="81" customWidth="1"/>
    <col min="9477" max="9477" width="8.453125" style="81" customWidth="1"/>
    <col min="9478" max="9480" width="7.81640625" style="81" customWidth="1"/>
    <col min="9481" max="9481" width="7.1796875" style="81" customWidth="1"/>
    <col min="9482" max="9482" width="9.26953125" style="81" customWidth="1"/>
    <col min="9483" max="9486" width="7.81640625" style="81" customWidth="1"/>
    <col min="9487" max="9487" width="15.81640625" style="81" customWidth="1"/>
    <col min="9488" max="9488" width="9.26953125" style="81" customWidth="1"/>
    <col min="9489" max="9728" width="9" style="81"/>
    <col min="9729" max="9729" width="29" style="81" customWidth="1"/>
    <col min="9730" max="9731" width="6.81640625" style="81" customWidth="1"/>
    <col min="9732" max="9732" width="8.54296875" style="81" customWidth="1"/>
    <col min="9733" max="9733" width="8.453125" style="81" customWidth="1"/>
    <col min="9734" max="9736" width="7.81640625" style="81" customWidth="1"/>
    <col min="9737" max="9737" width="7.1796875" style="81" customWidth="1"/>
    <col min="9738" max="9738" width="9.26953125" style="81" customWidth="1"/>
    <col min="9739" max="9742" width="7.81640625" style="81" customWidth="1"/>
    <col min="9743" max="9743" width="15.81640625" style="81" customWidth="1"/>
    <col min="9744" max="9744" width="9.26953125" style="81" customWidth="1"/>
    <col min="9745" max="9984" width="9" style="81"/>
    <col min="9985" max="9985" width="29" style="81" customWidth="1"/>
    <col min="9986" max="9987" width="6.81640625" style="81" customWidth="1"/>
    <col min="9988" max="9988" width="8.54296875" style="81" customWidth="1"/>
    <col min="9989" max="9989" width="8.453125" style="81" customWidth="1"/>
    <col min="9990" max="9992" width="7.81640625" style="81" customWidth="1"/>
    <col min="9993" max="9993" width="7.1796875" style="81" customWidth="1"/>
    <col min="9994" max="9994" width="9.26953125" style="81" customWidth="1"/>
    <col min="9995" max="9998" width="7.81640625" style="81" customWidth="1"/>
    <col min="9999" max="9999" width="15.81640625" style="81" customWidth="1"/>
    <col min="10000" max="10000" width="9.26953125" style="81" customWidth="1"/>
    <col min="10001" max="10240" width="9" style="81"/>
    <col min="10241" max="10241" width="29" style="81" customWidth="1"/>
    <col min="10242" max="10243" width="6.81640625" style="81" customWidth="1"/>
    <col min="10244" max="10244" width="8.54296875" style="81" customWidth="1"/>
    <col min="10245" max="10245" width="8.453125" style="81" customWidth="1"/>
    <col min="10246" max="10248" width="7.81640625" style="81" customWidth="1"/>
    <col min="10249" max="10249" width="7.1796875" style="81" customWidth="1"/>
    <col min="10250" max="10250" width="9.26953125" style="81" customWidth="1"/>
    <col min="10251" max="10254" width="7.81640625" style="81" customWidth="1"/>
    <col min="10255" max="10255" width="15.81640625" style="81" customWidth="1"/>
    <col min="10256" max="10256" width="9.26953125" style="81" customWidth="1"/>
    <col min="10257" max="10496" width="9" style="81"/>
    <col min="10497" max="10497" width="29" style="81" customWidth="1"/>
    <col min="10498" max="10499" width="6.81640625" style="81" customWidth="1"/>
    <col min="10500" max="10500" width="8.54296875" style="81" customWidth="1"/>
    <col min="10501" max="10501" width="8.453125" style="81" customWidth="1"/>
    <col min="10502" max="10504" width="7.81640625" style="81" customWidth="1"/>
    <col min="10505" max="10505" width="7.1796875" style="81" customWidth="1"/>
    <col min="10506" max="10506" width="9.26953125" style="81" customWidth="1"/>
    <col min="10507" max="10510" width="7.81640625" style="81" customWidth="1"/>
    <col min="10511" max="10511" width="15.81640625" style="81" customWidth="1"/>
    <col min="10512" max="10512" width="9.26953125" style="81" customWidth="1"/>
    <col min="10513" max="10752" width="9" style="81"/>
    <col min="10753" max="10753" width="29" style="81" customWidth="1"/>
    <col min="10754" max="10755" width="6.81640625" style="81" customWidth="1"/>
    <col min="10756" max="10756" width="8.54296875" style="81" customWidth="1"/>
    <col min="10757" max="10757" width="8.453125" style="81" customWidth="1"/>
    <col min="10758" max="10760" width="7.81640625" style="81" customWidth="1"/>
    <col min="10761" max="10761" width="7.1796875" style="81" customWidth="1"/>
    <col min="10762" max="10762" width="9.26953125" style="81" customWidth="1"/>
    <col min="10763" max="10766" width="7.81640625" style="81" customWidth="1"/>
    <col min="10767" max="10767" width="15.81640625" style="81" customWidth="1"/>
    <col min="10768" max="10768" width="9.26953125" style="81" customWidth="1"/>
    <col min="10769" max="11008" width="9" style="81"/>
    <col min="11009" max="11009" width="29" style="81" customWidth="1"/>
    <col min="11010" max="11011" width="6.81640625" style="81" customWidth="1"/>
    <col min="11012" max="11012" width="8.54296875" style="81" customWidth="1"/>
    <col min="11013" max="11013" width="8.453125" style="81" customWidth="1"/>
    <col min="11014" max="11016" width="7.81640625" style="81" customWidth="1"/>
    <col min="11017" max="11017" width="7.1796875" style="81" customWidth="1"/>
    <col min="11018" max="11018" width="9.26953125" style="81" customWidth="1"/>
    <col min="11019" max="11022" width="7.81640625" style="81" customWidth="1"/>
    <col min="11023" max="11023" width="15.81640625" style="81" customWidth="1"/>
    <col min="11024" max="11024" width="9.26953125" style="81" customWidth="1"/>
    <col min="11025" max="11264" width="9" style="81"/>
    <col min="11265" max="11265" width="29" style="81" customWidth="1"/>
    <col min="11266" max="11267" width="6.81640625" style="81" customWidth="1"/>
    <col min="11268" max="11268" width="8.54296875" style="81" customWidth="1"/>
    <col min="11269" max="11269" width="8.453125" style="81" customWidth="1"/>
    <col min="11270" max="11272" width="7.81640625" style="81" customWidth="1"/>
    <col min="11273" max="11273" width="7.1796875" style="81" customWidth="1"/>
    <col min="11274" max="11274" width="9.26953125" style="81" customWidth="1"/>
    <col min="11275" max="11278" width="7.81640625" style="81" customWidth="1"/>
    <col min="11279" max="11279" width="15.81640625" style="81" customWidth="1"/>
    <col min="11280" max="11280" width="9.26953125" style="81" customWidth="1"/>
    <col min="11281" max="11520" width="9" style="81"/>
    <col min="11521" max="11521" width="29" style="81" customWidth="1"/>
    <col min="11522" max="11523" width="6.81640625" style="81" customWidth="1"/>
    <col min="11524" max="11524" width="8.54296875" style="81" customWidth="1"/>
    <col min="11525" max="11525" width="8.453125" style="81" customWidth="1"/>
    <col min="11526" max="11528" width="7.81640625" style="81" customWidth="1"/>
    <col min="11529" max="11529" width="7.1796875" style="81" customWidth="1"/>
    <col min="11530" max="11530" width="9.26953125" style="81" customWidth="1"/>
    <col min="11531" max="11534" width="7.81640625" style="81" customWidth="1"/>
    <col min="11535" max="11535" width="15.81640625" style="81" customWidth="1"/>
    <col min="11536" max="11536" width="9.26953125" style="81" customWidth="1"/>
    <col min="11537" max="11776" width="9" style="81"/>
    <col min="11777" max="11777" width="29" style="81" customWidth="1"/>
    <col min="11778" max="11779" width="6.81640625" style="81" customWidth="1"/>
    <col min="11780" max="11780" width="8.54296875" style="81" customWidth="1"/>
    <col min="11781" max="11781" width="8.453125" style="81" customWidth="1"/>
    <col min="11782" max="11784" width="7.81640625" style="81" customWidth="1"/>
    <col min="11785" max="11785" width="7.1796875" style="81" customWidth="1"/>
    <col min="11786" max="11786" width="9.26953125" style="81" customWidth="1"/>
    <col min="11787" max="11790" width="7.81640625" style="81" customWidth="1"/>
    <col min="11791" max="11791" width="15.81640625" style="81" customWidth="1"/>
    <col min="11792" max="11792" width="9.26953125" style="81" customWidth="1"/>
    <col min="11793" max="12032" width="9" style="81"/>
    <col min="12033" max="12033" width="29" style="81" customWidth="1"/>
    <col min="12034" max="12035" width="6.81640625" style="81" customWidth="1"/>
    <col min="12036" max="12036" width="8.54296875" style="81" customWidth="1"/>
    <col min="12037" max="12037" width="8.453125" style="81" customWidth="1"/>
    <col min="12038" max="12040" width="7.81640625" style="81" customWidth="1"/>
    <col min="12041" max="12041" width="7.1796875" style="81" customWidth="1"/>
    <col min="12042" max="12042" width="9.26953125" style="81" customWidth="1"/>
    <col min="12043" max="12046" width="7.81640625" style="81" customWidth="1"/>
    <col min="12047" max="12047" width="15.81640625" style="81" customWidth="1"/>
    <col min="12048" max="12048" width="9.26953125" style="81" customWidth="1"/>
    <col min="12049" max="12288" width="9" style="81"/>
    <col min="12289" max="12289" width="29" style="81" customWidth="1"/>
    <col min="12290" max="12291" width="6.81640625" style="81" customWidth="1"/>
    <col min="12292" max="12292" width="8.54296875" style="81" customWidth="1"/>
    <col min="12293" max="12293" width="8.453125" style="81" customWidth="1"/>
    <col min="12294" max="12296" width="7.81640625" style="81" customWidth="1"/>
    <col min="12297" max="12297" width="7.1796875" style="81" customWidth="1"/>
    <col min="12298" max="12298" width="9.26953125" style="81" customWidth="1"/>
    <col min="12299" max="12302" width="7.81640625" style="81" customWidth="1"/>
    <col min="12303" max="12303" width="15.81640625" style="81" customWidth="1"/>
    <col min="12304" max="12304" width="9.26953125" style="81" customWidth="1"/>
    <col min="12305" max="12544" width="9" style="81"/>
    <col min="12545" max="12545" width="29" style="81" customWidth="1"/>
    <col min="12546" max="12547" width="6.81640625" style="81" customWidth="1"/>
    <col min="12548" max="12548" width="8.54296875" style="81" customWidth="1"/>
    <col min="12549" max="12549" width="8.453125" style="81" customWidth="1"/>
    <col min="12550" max="12552" width="7.81640625" style="81" customWidth="1"/>
    <col min="12553" max="12553" width="7.1796875" style="81" customWidth="1"/>
    <col min="12554" max="12554" width="9.26953125" style="81" customWidth="1"/>
    <col min="12555" max="12558" width="7.81640625" style="81" customWidth="1"/>
    <col min="12559" max="12559" width="15.81640625" style="81" customWidth="1"/>
    <col min="12560" max="12560" width="9.26953125" style="81" customWidth="1"/>
    <col min="12561" max="12800" width="9" style="81"/>
    <col min="12801" max="12801" width="29" style="81" customWidth="1"/>
    <col min="12802" max="12803" width="6.81640625" style="81" customWidth="1"/>
    <col min="12804" max="12804" width="8.54296875" style="81" customWidth="1"/>
    <col min="12805" max="12805" width="8.453125" style="81" customWidth="1"/>
    <col min="12806" max="12808" width="7.81640625" style="81" customWidth="1"/>
    <col min="12809" max="12809" width="7.1796875" style="81" customWidth="1"/>
    <col min="12810" max="12810" width="9.26953125" style="81" customWidth="1"/>
    <col min="12811" max="12814" width="7.81640625" style="81" customWidth="1"/>
    <col min="12815" max="12815" width="15.81640625" style="81" customWidth="1"/>
    <col min="12816" max="12816" width="9.26953125" style="81" customWidth="1"/>
    <col min="12817" max="13056" width="9" style="81"/>
    <col min="13057" max="13057" width="29" style="81" customWidth="1"/>
    <col min="13058" max="13059" width="6.81640625" style="81" customWidth="1"/>
    <col min="13060" max="13060" width="8.54296875" style="81" customWidth="1"/>
    <col min="13061" max="13061" width="8.453125" style="81" customWidth="1"/>
    <col min="13062" max="13064" width="7.81640625" style="81" customWidth="1"/>
    <col min="13065" max="13065" width="7.1796875" style="81" customWidth="1"/>
    <col min="13066" max="13066" width="9.26953125" style="81" customWidth="1"/>
    <col min="13067" max="13070" width="7.81640625" style="81" customWidth="1"/>
    <col min="13071" max="13071" width="15.81640625" style="81" customWidth="1"/>
    <col min="13072" max="13072" width="9.26953125" style="81" customWidth="1"/>
    <col min="13073" max="13312" width="9" style="81"/>
    <col min="13313" max="13313" width="29" style="81" customWidth="1"/>
    <col min="13314" max="13315" width="6.81640625" style="81" customWidth="1"/>
    <col min="13316" max="13316" width="8.54296875" style="81" customWidth="1"/>
    <col min="13317" max="13317" width="8.453125" style="81" customWidth="1"/>
    <col min="13318" max="13320" width="7.81640625" style="81" customWidth="1"/>
    <col min="13321" max="13321" width="7.1796875" style="81" customWidth="1"/>
    <col min="13322" max="13322" width="9.26953125" style="81" customWidth="1"/>
    <col min="13323" max="13326" width="7.81640625" style="81" customWidth="1"/>
    <col min="13327" max="13327" width="15.81640625" style="81" customWidth="1"/>
    <col min="13328" max="13328" width="9.26953125" style="81" customWidth="1"/>
    <col min="13329" max="13568" width="9" style="81"/>
    <col min="13569" max="13569" width="29" style="81" customWidth="1"/>
    <col min="13570" max="13571" width="6.81640625" style="81" customWidth="1"/>
    <col min="13572" max="13572" width="8.54296875" style="81" customWidth="1"/>
    <col min="13573" max="13573" width="8.453125" style="81" customWidth="1"/>
    <col min="13574" max="13576" width="7.81640625" style="81" customWidth="1"/>
    <col min="13577" max="13577" width="7.1796875" style="81" customWidth="1"/>
    <col min="13578" max="13578" width="9.26953125" style="81" customWidth="1"/>
    <col min="13579" max="13582" width="7.81640625" style="81" customWidth="1"/>
    <col min="13583" max="13583" width="15.81640625" style="81" customWidth="1"/>
    <col min="13584" max="13584" width="9.26953125" style="81" customWidth="1"/>
    <col min="13585" max="13824" width="9" style="81"/>
    <col min="13825" max="13825" width="29" style="81" customWidth="1"/>
    <col min="13826" max="13827" width="6.81640625" style="81" customWidth="1"/>
    <col min="13828" max="13828" width="8.54296875" style="81" customWidth="1"/>
    <col min="13829" max="13829" width="8.453125" style="81" customWidth="1"/>
    <col min="13830" max="13832" width="7.81640625" style="81" customWidth="1"/>
    <col min="13833" max="13833" width="7.1796875" style="81" customWidth="1"/>
    <col min="13834" max="13834" width="9.26953125" style="81" customWidth="1"/>
    <col min="13835" max="13838" width="7.81640625" style="81" customWidth="1"/>
    <col min="13839" max="13839" width="15.81640625" style="81" customWidth="1"/>
    <col min="13840" max="13840" width="9.26953125" style="81" customWidth="1"/>
    <col min="13841" max="14080" width="9" style="81"/>
    <col min="14081" max="14081" width="29" style="81" customWidth="1"/>
    <col min="14082" max="14083" width="6.81640625" style="81" customWidth="1"/>
    <col min="14084" max="14084" width="8.54296875" style="81" customWidth="1"/>
    <col min="14085" max="14085" width="8.453125" style="81" customWidth="1"/>
    <col min="14086" max="14088" width="7.81640625" style="81" customWidth="1"/>
    <col min="14089" max="14089" width="7.1796875" style="81" customWidth="1"/>
    <col min="14090" max="14090" width="9.26953125" style="81" customWidth="1"/>
    <col min="14091" max="14094" width="7.81640625" style="81" customWidth="1"/>
    <col min="14095" max="14095" width="15.81640625" style="81" customWidth="1"/>
    <col min="14096" max="14096" width="9.26953125" style="81" customWidth="1"/>
    <col min="14097" max="14336" width="9" style="81"/>
    <col min="14337" max="14337" width="29" style="81" customWidth="1"/>
    <col min="14338" max="14339" width="6.81640625" style="81" customWidth="1"/>
    <col min="14340" max="14340" width="8.54296875" style="81" customWidth="1"/>
    <col min="14341" max="14341" width="8.453125" style="81" customWidth="1"/>
    <col min="14342" max="14344" width="7.81640625" style="81" customWidth="1"/>
    <col min="14345" max="14345" width="7.1796875" style="81" customWidth="1"/>
    <col min="14346" max="14346" width="9.26953125" style="81" customWidth="1"/>
    <col min="14347" max="14350" width="7.81640625" style="81" customWidth="1"/>
    <col min="14351" max="14351" width="15.81640625" style="81" customWidth="1"/>
    <col min="14352" max="14352" width="9.26953125" style="81" customWidth="1"/>
    <col min="14353" max="14592" width="9" style="81"/>
    <col min="14593" max="14593" width="29" style="81" customWidth="1"/>
    <col min="14594" max="14595" width="6.81640625" style="81" customWidth="1"/>
    <col min="14596" max="14596" width="8.54296875" style="81" customWidth="1"/>
    <col min="14597" max="14597" width="8.453125" style="81" customWidth="1"/>
    <col min="14598" max="14600" width="7.81640625" style="81" customWidth="1"/>
    <col min="14601" max="14601" width="7.1796875" style="81" customWidth="1"/>
    <col min="14602" max="14602" width="9.26953125" style="81" customWidth="1"/>
    <col min="14603" max="14606" width="7.81640625" style="81" customWidth="1"/>
    <col min="14607" max="14607" width="15.81640625" style="81" customWidth="1"/>
    <col min="14608" max="14608" width="9.26953125" style="81" customWidth="1"/>
    <col min="14609" max="14848" width="9" style="81"/>
    <col min="14849" max="14849" width="29" style="81" customWidth="1"/>
    <col min="14850" max="14851" width="6.81640625" style="81" customWidth="1"/>
    <col min="14852" max="14852" width="8.54296875" style="81" customWidth="1"/>
    <col min="14853" max="14853" width="8.453125" style="81" customWidth="1"/>
    <col min="14854" max="14856" width="7.81640625" style="81" customWidth="1"/>
    <col min="14857" max="14857" width="7.1796875" style="81" customWidth="1"/>
    <col min="14858" max="14858" width="9.26953125" style="81" customWidth="1"/>
    <col min="14859" max="14862" width="7.81640625" style="81" customWidth="1"/>
    <col min="14863" max="14863" width="15.81640625" style="81" customWidth="1"/>
    <col min="14864" max="14864" width="9.26953125" style="81" customWidth="1"/>
    <col min="14865" max="15104" width="9" style="81"/>
    <col min="15105" max="15105" width="29" style="81" customWidth="1"/>
    <col min="15106" max="15107" width="6.81640625" style="81" customWidth="1"/>
    <col min="15108" max="15108" width="8.54296875" style="81" customWidth="1"/>
    <col min="15109" max="15109" width="8.453125" style="81" customWidth="1"/>
    <col min="15110" max="15112" width="7.81640625" style="81" customWidth="1"/>
    <col min="15113" max="15113" width="7.1796875" style="81" customWidth="1"/>
    <col min="15114" max="15114" width="9.26953125" style="81" customWidth="1"/>
    <col min="15115" max="15118" width="7.81640625" style="81" customWidth="1"/>
    <col min="15119" max="15119" width="15.81640625" style="81" customWidth="1"/>
    <col min="15120" max="15120" width="9.26953125" style="81" customWidth="1"/>
    <col min="15121" max="15360" width="9" style="81"/>
    <col min="15361" max="15361" width="29" style="81" customWidth="1"/>
    <col min="15362" max="15363" width="6.81640625" style="81" customWidth="1"/>
    <col min="15364" max="15364" width="8.54296875" style="81" customWidth="1"/>
    <col min="15365" max="15365" width="8.453125" style="81" customWidth="1"/>
    <col min="15366" max="15368" width="7.81640625" style="81" customWidth="1"/>
    <col min="15369" max="15369" width="7.1796875" style="81" customWidth="1"/>
    <col min="15370" max="15370" width="9.26953125" style="81" customWidth="1"/>
    <col min="15371" max="15374" width="7.81640625" style="81" customWidth="1"/>
    <col min="15375" max="15375" width="15.81640625" style="81" customWidth="1"/>
    <col min="15376" max="15376" width="9.26953125" style="81" customWidth="1"/>
    <col min="15377" max="15616" width="9" style="81"/>
    <col min="15617" max="15617" width="29" style="81" customWidth="1"/>
    <col min="15618" max="15619" width="6.81640625" style="81" customWidth="1"/>
    <col min="15620" max="15620" width="8.54296875" style="81" customWidth="1"/>
    <col min="15621" max="15621" width="8.453125" style="81" customWidth="1"/>
    <col min="15622" max="15624" width="7.81640625" style="81" customWidth="1"/>
    <col min="15625" max="15625" width="7.1796875" style="81" customWidth="1"/>
    <col min="15626" max="15626" width="9.26953125" style="81" customWidth="1"/>
    <col min="15627" max="15630" width="7.81640625" style="81" customWidth="1"/>
    <col min="15631" max="15631" width="15.81640625" style="81" customWidth="1"/>
    <col min="15632" max="15632" width="9.26953125" style="81" customWidth="1"/>
    <col min="15633" max="15872" width="9" style="81"/>
    <col min="15873" max="15873" width="29" style="81" customWidth="1"/>
    <col min="15874" max="15875" width="6.81640625" style="81" customWidth="1"/>
    <col min="15876" max="15876" width="8.54296875" style="81" customWidth="1"/>
    <col min="15877" max="15877" width="8.453125" style="81" customWidth="1"/>
    <col min="15878" max="15880" width="7.81640625" style="81" customWidth="1"/>
    <col min="15881" max="15881" width="7.1796875" style="81" customWidth="1"/>
    <col min="15882" max="15882" width="9.26953125" style="81" customWidth="1"/>
    <col min="15883" max="15886" width="7.81640625" style="81" customWidth="1"/>
    <col min="15887" max="15887" width="15.81640625" style="81" customWidth="1"/>
    <col min="15888" max="15888" width="9.26953125" style="81" customWidth="1"/>
    <col min="15889" max="16128" width="9" style="81"/>
    <col min="16129" max="16129" width="29" style="81" customWidth="1"/>
    <col min="16130" max="16131" width="6.81640625" style="81" customWidth="1"/>
    <col min="16132" max="16132" width="8.54296875" style="81" customWidth="1"/>
    <col min="16133" max="16133" width="8.453125" style="81" customWidth="1"/>
    <col min="16134" max="16136" width="7.81640625" style="81" customWidth="1"/>
    <col min="16137" max="16137" width="7.1796875" style="81" customWidth="1"/>
    <col min="16138" max="16138" width="9.26953125" style="81" customWidth="1"/>
    <col min="16139" max="16142" width="7.81640625" style="81" customWidth="1"/>
    <col min="16143" max="16143" width="15.81640625" style="81" customWidth="1"/>
    <col min="16144" max="16144" width="9.26953125" style="81" customWidth="1"/>
    <col min="16145" max="16384" width="9" style="81"/>
  </cols>
  <sheetData>
    <row r="3" spans="1:15" s="72" customFormat="1" ht="12.65" customHeight="1" x14ac:dyDescent="0.3">
      <c r="A3" s="115" t="s">
        <v>836</v>
      </c>
      <c r="N3" s="116"/>
      <c r="O3" s="116"/>
    </row>
    <row r="4" spans="1:15" s="115" customFormat="1" ht="12.65" customHeight="1" x14ac:dyDescent="0.3">
      <c r="A4" s="103"/>
      <c r="B4" s="103"/>
      <c r="C4" s="103"/>
      <c r="D4" s="103"/>
      <c r="E4" s="103" t="s">
        <v>805</v>
      </c>
      <c r="F4" s="103"/>
      <c r="G4" s="103"/>
      <c r="H4" s="103"/>
      <c r="I4" s="103"/>
      <c r="J4" s="103" t="s">
        <v>806</v>
      </c>
      <c r="K4" s="103" t="s">
        <v>807</v>
      </c>
      <c r="L4" s="103" t="s">
        <v>11</v>
      </c>
      <c r="M4" s="103" t="s">
        <v>808</v>
      </c>
      <c r="N4" s="103" t="s">
        <v>809</v>
      </c>
      <c r="O4" s="103" t="s">
        <v>13</v>
      </c>
    </row>
    <row r="5" spans="1:15" ht="12.65" customHeight="1" x14ac:dyDescent="0.3">
      <c r="A5" s="72" t="s">
        <v>14</v>
      </c>
      <c r="B5" s="77">
        <v>1921605</v>
      </c>
      <c r="C5" s="77">
        <v>1223183</v>
      </c>
      <c r="D5" s="77">
        <v>2801658</v>
      </c>
      <c r="E5" s="78">
        <f>SUM(B5:D5)</f>
        <v>5946446</v>
      </c>
      <c r="F5" s="77"/>
      <c r="G5" s="77"/>
      <c r="H5" s="77"/>
      <c r="I5" s="77"/>
      <c r="J5" s="117">
        <v>10377781</v>
      </c>
      <c r="K5" s="118">
        <v>5384576</v>
      </c>
      <c r="L5" s="118">
        <v>5534578</v>
      </c>
      <c r="M5" s="118">
        <v>368010</v>
      </c>
      <c r="N5" s="78">
        <v>1328976</v>
      </c>
      <c r="O5" s="78">
        <f>SUM(E5+J5++K5+L5+M5+N5)</f>
        <v>28940367</v>
      </c>
    </row>
    <row r="6" spans="1:15" s="76" customFormat="1" ht="12.65" customHeight="1" x14ac:dyDescent="0.3">
      <c r="A6" s="72" t="s">
        <v>769</v>
      </c>
      <c r="B6" s="73" t="s">
        <v>1</v>
      </c>
      <c r="C6" s="73" t="s">
        <v>2</v>
      </c>
      <c r="D6" s="73" t="s">
        <v>3</v>
      </c>
      <c r="E6" s="74"/>
      <c r="F6" s="73" t="s">
        <v>5</v>
      </c>
      <c r="G6" s="73" t="s">
        <v>6</v>
      </c>
      <c r="H6" s="73" t="s">
        <v>7</v>
      </c>
      <c r="I6" s="73" t="s">
        <v>8</v>
      </c>
      <c r="J6" s="74"/>
      <c r="K6" s="73" t="s">
        <v>770</v>
      </c>
      <c r="L6" s="73" t="s">
        <v>771</v>
      </c>
      <c r="M6" s="73" t="s">
        <v>772</v>
      </c>
      <c r="N6" s="73" t="s">
        <v>813</v>
      </c>
    </row>
    <row r="7" spans="1:15" s="76" customFormat="1" ht="12.65" customHeight="1" x14ac:dyDescent="0.3">
      <c r="A7" s="72" t="s">
        <v>789</v>
      </c>
      <c r="B7" s="101">
        <v>42</v>
      </c>
      <c r="C7" s="101">
        <v>40</v>
      </c>
      <c r="D7" s="101">
        <v>42</v>
      </c>
      <c r="E7" s="89">
        <f>SUM(B7:D7)</f>
        <v>124</v>
      </c>
      <c r="F7" s="101">
        <v>26</v>
      </c>
      <c r="G7" s="101">
        <v>57</v>
      </c>
      <c r="H7" s="101">
        <v>40</v>
      </c>
      <c r="I7" s="101">
        <v>47</v>
      </c>
      <c r="J7" s="102">
        <f>SUM(F7:I7)</f>
        <v>170</v>
      </c>
      <c r="K7" s="103">
        <v>102</v>
      </c>
      <c r="L7" s="103">
        <v>126</v>
      </c>
      <c r="M7" s="103">
        <v>4</v>
      </c>
      <c r="N7" s="102">
        <v>33</v>
      </c>
      <c r="O7" s="102">
        <f>SUM(E7,J7,K7,L7,M7,N7)</f>
        <v>559</v>
      </c>
    </row>
    <row r="8" spans="1:15" s="76" customFormat="1" ht="12.65" customHeight="1" x14ac:dyDescent="0.3">
      <c r="A8" s="72" t="s">
        <v>790</v>
      </c>
      <c r="B8" s="101">
        <v>0</v>
      </c>
      <c r="C8" s="101">
        <v>0</v>
      </c>
      <c r="D8" s="101">
        <v>0</v>
      </c>
      <c r="E8" s="89">
        <f>SUM(B8:D8)</f>
        <v>0</v>
      </c>
      <c r="F8" s="101">
        <v>2</v>
      </c>
      <c r="G8" s="101">
        <v>1</v>
      </c>
      <c r="H8" s="101">
        <v>2</v>
      </c>
      <c r="I8" s="101">
        <v>6</v>
      </c>
      <c r="J8" s="102">
        <f>SUM(F8:I8)</f>
        <v>11</v>
      </c>
      <c r="K8" s="103">
        <v>0</v>
      </c>
      <c r="L8" s="103">
        <v>0</v>
      </c>
      <c r="M8" s="103">
        <v>0</v>
      </c>
      <c r="N8" s="102">
        <v>0</v>
      </c>
      <c r="O8" s="102">
        <f>SUM(E8,J8,K8,L8,M8,N8)</f>
        <v>11</v>
      </c>
    </row>
    <row r="9" spans="1:15" s="76" customFormat="1" ht="12.65" customHeight="1" x14ac:dyDescent="0.3">
      <c r="A9" s="72" t="s">
        <v>773</v>
      </c>
      <c r="B9" s="101">
        <v>42</v>
      </c>
      <c r="C9" s="101">
        <v>38</v>
      </c>
      <c r="D9" s="101">
        <v>41</v>
      </c>
      <c r="E9" s="89">
        <f>SUM(B9:D9)</f>
        <v>121</v>
      </c>
      <c r="F9" s="101">
        <v>23</v>
      </c>
      <c r="G9" s="101">
        <v>56</v>
      </c>
      <c r="H9" s="101">
        <v>38</v>
      </c>
      <c r="I9" s="101">
        <v>46</v>
      </c>
      <c r="J9" s="102">
        <f>SUM(F9:I9)</f>
        <v>163</v>
      </c>
      <c r="K9" s="103">
        <v>101</v>
      </c>
      <c r="L9" s="103">
        <v>121</v>
      </c>
      <c r="M9" s="103">
        <v>4</v>
      </c>
      <c r="N9" s="102">
        <v>33</v>
      </c>
      <c r="O9" s="102">
        <f>SUM(E9,J9,K9,L9,M9,N9)</f>
        <v>543</v>
      </c>
    </row>
    <row r="10" spans="1:15" ht="12.65" customHeight="1" x14ac:dyDescent="0.3">
      <c r="A10" s="72" t="s">
        <v>774</v>
      </c>
      <c r="B10" s="101">
        <v>0</v>
      </c>
      <c r="C10" s="101">
        <v>0</v>
      </c>
      <c r="D10" s="101">
        <v>0</v>
      </c>
      <c r="E10" s="89">
        <f>SUM(B10:D10)</f>
        <v>0</v>
      </c>
      <c r="F10" s="101">
        <v>2</v>
      </c>
      <c r="G10" s="101">
        <v>1</v>
      </c>
      <c r="H10" s="101">
        <v>2</v>
      </c>
      <c r="I10" s="101">
        <v>6</v>
      </c>
      <c r="J10" s="102">
        <f>SUM(F10:I10)</f>
        <v>11</v>
      </c>
      <c r="K10" s="103">
        <v>0</v>
      </c>
      <c r="L10" s="103">
        <v>0</v>
      </c>
      <c r="M10" s="103">
        <v>0</v>
      </c>
      <c r="N10" s="102">
        <v>0</v>
      </c>
      <c r="O10" s="102">
        <f>SUM(E10,J10,K10,L10,M10,N10)</f>
        <v>11</v>
      </c>
    </row>
    <row r="11" spans="1:15" ht="12.65" customHeight="1" thickBot="1" x14ac:dyDescent="0.35">
      <c r="A11" s="72" t="s">
        <v>775</v>
      </c>
      <c r="B11" s="85">
        <f>(B9+B10)</f>
        <v>42</v>
      </c>
      <c r="C11" s="85">
        <f t="shared" ref="C11:N11" si="0">(C9+C10)</f>
        <v>38</v>
      </c>
      <c r="D11" s="85">
        <f t="shared" si="0"/>
        <v>41</v>
      </c>
      <c r="E11" s="138">
        <f t="shared" si="0"/>
        <v>121</v>
      </c>
      <c r="F11" s="85">
        <f t="shared" si="0"/>
        <v>25</v>
      </c>
      <c r="G11" s="85">
        <f>(G9+G10)</f>
        <v>57</v>
      </c>
      <c r="H11" s="85">
        <f t="shared" si="0"/>
        <v>40</v>
      </c>
      <c r="I11" s="85">
        <f>(I9+I10)</f>
        <v>52</v>
      </c>
      <c r="J11" s="138">
        <f t="shared" si="0"/>
        <v>174</v>
      </c>
      <c r="K11" s="138">
        <f>(K9+K10)</f>
        <v>101</v>
      </c>
      <c r="L11" s="138">
        <f t="shared" si="0"/>
        <v>121</v>
      </c>
      <c r="M11" s="138">
        <f t="shared" si="0"/>
        <v>4</v>
      </c>
      <c r="N11" s="138">
        <f t="shared" si="0"/>
        <v>33</v>
      </c>
      <c r="O11" s="126">
        <f>SUM(E11,J11,K11,L11,M11,N11)</f>
        <v>554</v>
      </c>
    </row>
    <row r="12" spans="1:15" ht="12.65" customHeight="1" thickTop="1" x14ac:dyDescent="0.3">
      <c r="A12" s="72" t="s">
        <v>776</v>
      </c>
      <c r="B12" s="87">
        <f>SUM(B11/B5*1000000)</f>
        <v>21.856729140484127</v>
      </c>
      <c r="C12" s="87">
        <f>SUM(C11/C5*1000000)</f>
        <v>31.066488007109321</v>
      </c>
      <c r="D12" s="87">
        <f>SUM(D11/D5*1000000)</f>
        <v>14.634191610824733</v>
      </c>
      <c r="E12" s="88">
        <f>SUM(E11/E5*1000000)</f>
        <v>20.348288708919579</v>
      </c>
      <c r="F12" s="87"/>
      <c r="G12" s="87"/>
      <c r="H12" s="87"/>
      <c r="I12" s="87"/>
      <c r="J12" s="88">
        <f t="shared" ref="J12:O12" si="1">SUM(J11/J5*1000000)</f>
        <v>16.76659008317867</v>
      </c>
      <c r="K12" s="88">
        <f t="shared" si="1"/>
        <v>18.75728005324839</v>
      </c>
      <c r="L12" s="88">
        <f t="shared" si="1"/>
        <v>21.862552122311765</v>
      </c>
      <c r="M12" s="88">
        <f t="shared" si="1"/>
        <v>10.86926985679737</v>
      </c>
      <c r="N12" s="88">
        <f t="shared" si="1"/>
        <v>24.83114819229241</v>
      </c>
      <c r="O12" s="88">
        <f t="shared" si="1"/>
        <v>19.142811837873378</v>
      </c>
    </row>
    <row r="13" spans="1:15" s="76" customFormat="1" ht="12.65" customHeight="1" x14ac:dyDescent="0.3">
      <c r="A13" s="72" t="s">
        <v>19</v>
      </c>
      <c r="B13" s="85">
        <v>73</v>
      </c>
      <c r="C13" s="85">
        <v>59</v>
      </c>
      <c r="D13" s="85">
        <v>68</v>
      </c>
      <c r="E13" s="83">
        <f>SUM(B13:D13)</f>
        <v>200</v>
      </c>
      <c r="F13" s="85">
        <v>42</v>
      </c>
      <c r="G13" s="85">
        <v>116</v>
      </c>
      <c r="H13" s="85">
        <v>69</v>
      </c>
      <c r="I13" s="85">
        <v>86</v>
      </c>
      <c r="J13" s="83">
        <f>SUM(F13:I13)</f>
        <v>313</v>
      </c>
      <c r="K13" s="83">
        <v>181</v>
      </c>
      <c r="L13" s="83">
        <v>232</v>
      </c>
      <c r="M13" s="121">
        <v>3</v>
      </c>
      <c r="N13" s="83">
        <v>43</v>
      </c>
      <c r="O13" s="120">
        <f>SUM(E13,J13,K13,L13,M13,N13)</f>
        <v>972</v>
      </c>
    </row>
    <row r="14" spans="1:15" ht="12.65" customHeight="1" x14ac:dyDescent="0.3">
      <c r="A14" s="72" t="s">
        <v>776</v>
      </c>
      <c r="B14" s="87"/>
      <c r="C14" s="87"/>
      <c r="D14" s="87"/>
      <c r="E14" s="88">
        <f>SUM(E13/E5*1000000)</f>
        <v>33.633535056065419</v>
      </c>
      <c r="F14" s="87"/>
      <c r="G14" s="87"/>
      <c r="H14" s="87"/>
      <c r="I14" s="87"/>
      <c r="J14" s="88">
        <f t="shared" ref="J14:O14" si="2">SUM(J13/J5*1000000)</f>
        <v>30.160590207097258</v>
      </c>
      <c r="K14" s="88">
        <f t="shared" si="2"/>
        <v>33.614531580573846</v>
      </c>
      <c r="L14" s="88">
        <f t="shared" si="2"/>
        <v>41.918281755176274</v>
      </c>
      <c r="M14" s="88">
        <f t="shared" si="2"/>
        <v>8.1519523925980266</v>
      </c>
      <c r="N14" s="88">
        <f t="shared" si="2"/>
        <v>32.355738553593142</v>
      </c>
      <c r="O14" s="88">
        <f t="shared" si="2"/>
        <v>33.586305246232712</v>
      </c>
    </row>
    <row r="15" spans="1:15" s="76" customFormat="1" ht="12.65" customHeight="1" x14ac:dyDescent="0.3">
      <c r="A15" s="72" t="s">
        <v>20</v>
      </c>
      <c r="B15" s="85">
        <v>29</v>
      </c>
      <c r="C15" s="85">
        <v>19</v>
      </c>
      <c r="D15" s="85">
        <v>30</v>
      </c>
      <c r="E15" s="83">
        <f>SUM(B15:D15)</f>
        <v>78</v>
      </c>
      <c r="F15" s="85">
        <v>17</v>
      </c>
      <c r="G15" s="85">
        <v>43</v>
      </c>
      <c r="H15" s="85">
        <v>26</v>
      </c>
      <c r="I15" s="85">
        <v>30</v>
      </c>
      <c r="J15" s="83">
        <f>SUM(F15:I15)</f>
        <v>116</v>
      </c>
      <c r="K15" s="83">
        <v>59</v>
      </c>
      <c r="L15" s="83">
        <v>31</v>
      </c>
      <c r="M15" s="121">
        <v>7</v>
      </c>
      <c r="N15" s="83">
        <v>4</v>
      </c>
      <c r="O15" s="120">
        <f>SUM(E15,J15,K15,L15,M15,N15)</f>
        <v>295</v>
      </c>
    </row>
    <row r="16" spans="1:15" ht="12.65" customHeight="1" x14ac:dyDescent="0.3">
      <c r="A16" s="72" t="s">
        <v>776</v>
      </c>
      <c r="B16" s="87"/>
      <c r="C16" s="87"/>
      <c r="D16" s="87" t="s">
        <v>24</v>
      </c>
      <c r="E16" s="88">
        <f>SUM(E15/E5*1000000)</f>
        <v>13.117078671865514</v>
      </c>
      <c r="F16" s="87"/>
      <c r="G16" s="87"/>
      <c r="H16" s="87"/>
      <c r="I16" s="87"/>
      <c r="J16" s="88">
        <f t="shared" ref="J16:O16" si="3">SUM(J15/J5*1000000)</f>
        <v>11.177726722119113</v>
      </c>
      <c r="K16" s="88">
        <f t="shared" si="3"/>
        <v>10.957223001402523</v>
      </c>
      <c r="L16" s="88">
        <f t="shared" si="3"/>
        <v>5.6011497172864857</v>
      </c>
      <c r="M16" s="88">
        <f t="shared" si="3"/>
        <v>19.021222249395397</v>
      </c>
      <c r="N16" s="88">
        <f t="shared" si="3"/>
        <v>3.0098361445202921</v>
      </c>
      <c r="O16" s="88">
        <f t="shared" si="3"/>
        <v>10.193374534607663</v>
      </c>
    </row>
    <row r="17" spans="1:15" ht="12.65" customHeight="1" thickBot="1" x14ac:dyDescent="0.35">
      <c r="A17" s="72" t="s">
        <v>21</v>
      </c>
      <c r="B17" s="85">
        <f t="shared" ref="B17:L17" si="4">SUM(B13,B15)</f>
        <v>102</v>
      </c>
      <c r="C17" s="85">
        <f t="shared" si="4"/>
        <v>78</v>
      </c>
      <c r="D17" s="85">
        <f t="shared" si="4"/>
        <v>98</v>
      </c>
      <c r="E17" s="139">
        <f t="shared" si="4"/>
        <v>278</v>
      </c>
      <c r="F17" s="85">
        <f t="shared" si="4"/>
        <v>59</v>
      </c>
      <c r="G17" s="85">
        <f t="shared" si="4"/>
        <v>159</v>
      </c>
      <c r="H17" s="85">
        <f t="shared" si="4"/>
        <v>95</v>
      </c>
      <c r="I17" s="85">
        <f t="shared" si="4"/>
        <v>116</v>
      </c>
      <c r="J17" s="139">
        <f t="shared" si="4"/>
        <v>429</v>
      </c>
      <c r="K17" s="139">
        <f t="shared" si="4"/>
        <v>240</v>
      </c>
      <c r="L17" s="139">
        <f t="shared" si="4"/>
        <v>263</v>
      </c>
      <c r="M17" s="139">
        <f>SUM(M13+M15)</f>
        <v>10</v>
      </c>
      <c r="N17" s="139">
        <f>SUM(N13+N15)</f>
        <v>47</v>
      </c>
      <c r="O17" s="126">
        <f>SUM(E17,J17,K17,L17,M17,N17)</f>
        <v>1267</v>
      </c>
    </row>
    <row r="18" spans="1:15" ht="12.65" customHeight="1" thickTop="1" x14ac:dyDescent="0.3">
      <c r="A18" s="72" t="s">
        <v>776</v>
      </c>
      <c r="B18" s="87"/>
      <c r="C18" s="87"/>
      <c r="D18" s="87"/>
      <c r="E18" s="88">
        <f>SUM(E17/E5*1000000)</f>
        <v>46.750613727930933</v>
      </c>
      <c r="F18" s="87"/>
      <c r="G18" s="87"/>
      <c r="H18" s="87"/>
      <c r="I18" s="87"/>
      <c r="J18" s="88">
        <f t="shared" ref="J18:O18" si="5">SUM(J17/J5*1000000)</f>
        <v>41.338316929216376</v>
      </c>
      <c r="K18" s="88">
        <f t="shared" si="5"/>
        <v>44.571754581976371</v>
      </c>
      <c r="L18" s="88">
        <f t="shared" si="5"/>
        <v>47.519431472462763</v>
      </c>
      <c r="M18" s="88">
        <f t="shared" si="5"/>
        <v>27.173174641993423</v>
      </c>
      <c r="N18" s="88">
        <f t="shared" si="5"/>
        <v>35.365574698113434</v>
      </c>
      <c r="O18" s="88">
        <f t="shared" si="5"/>
        <v>43.779679780840368</v>
      </c>
    </row>
    <row r="19" spans="1:15" s="76" customFormat="1" ht="12.65" customHeight="1" x14ac:dyDescent="0.3">
      <c r="A19" s="72" t="s">
        <v>23</v>
      </c>
      <c r="B19" s="85"/>
      <c r="C19" s="85"/>
      <c r="D19" s="85">
        <v>63</v>
      </c>
      <c r="E19" s="83">
        <f>SUM(D19)</f>
        <v>63</v>
      </c>
      <c r="F19" s="85"/>
      <c r="G19" s="85">
        <v>79</v>
      </c>
      <c r="H19" s="85" t="s">
        <v>24</v>
      </c>
      <c r="I19" s="85">
        <v>92</v>
      </c>
      <c r="J19" s="83">
        <f>SUM(G19:I19)</f>
        <v>171</v>
      </c>
      <c r="K19" s="83">
        <v>88</v>
      </c>
      <c r="L19" s="83">
        <v>75</v>
      </c>
      <c r="M19" s="89"/>
      <c r="N19" s="83">
        <v>12</v>
      </c>
      <c r="O19" s="120">
        <f>SUM(E19,J19,K19,L19,M19,N19)</f>
        <v>409</v>
      </c>
    </row>
    <row r="20" spans="1:15" ht="12.65" customHeight="1" x14ac:dyDescent="0.3">
      <c r="A20" s="72" t="s">
        <v>776</v>
      </c>
      <c r="B20" s="87"/>
      <c r="C20" s="87"/>
      <c r="D20" s="87"/>
      <c r="E20" s="88">
        <f>SUM(E19/E5*1000000)</f>
        <v>10.594563542660609</v>
      </c>
      <c r="F20" s="87"/>
      <c r="G20" s="87"/>
      <c r="H20" s="87"/>
      <c r="I20" s="87"/>
      <c r="J20" s="88">
        <f>SUM(J19/J5*1000000)</f>
        <v>16.47751094381352</v>
      </c>
      <c r="K20" s="88">
        <f>SUM(K19/K5*1000000)</f>
        <v>16.342976680058005</v>
      </c>
      <c r="L20" s="88">
        <f>SUM(L19/L5*1000000)</f>
        <v>13.5511686708544</v>
      </c>
      <c r="M20" s="88"/>
      <c r="N20" s="88">
        <f>SUM(N19/N5*1000000)</f>
        <v>9.0295084335608777</v>
      </c>
      <c r="O20" s="88">
        <f>SUM(O19/O5*1000000)</f>
        <v>14.132509100523846</v>
      </c>
    </row>
    <row r="21" spans="1:15" s="76" customFormat="1" ht="12.65" customHeight="1" x14ac:dyDescent="0.3">
      <c r="A21" s="72" t="s">
        <v>25</v>
      </c>
      <c r="B21" s="85"/>
      <c r="C21" s="85"/>
      <c r="D21" s="85">
        <v>3</v>
      </c>
      <c r="E21" s="83">
        <f>SUM(D21)</f>
        <v>3</v>
      </c>
      <c r="F21" s="85"/>
      <c r="G21" s="85">
        <v>0</v>
      </c>
      <c r="H21" s="85" t="s">
        <v>24</v>
      </c>
      <c r="I21" s="85">
        <v>0</v>
      </c>
      <c r="J21" s="83">
        <f>SUM(G21:I21)</f>
        <v>0</v>
      </c>
      <c r="K21" s="121">
        <v>0</v>
      </c>
      <c r="L21" s="121" t="s">
        <v>24</v>
      </c>
      <c r="M21" s="89"/>
      <c r="N21" s="83"/>
      <c r="O21" s="120">
        <f>SUM(E21,J21,K21,L21,M21,N21)</f>
        <v>3</v>
      </c>
    </row>
    <row r="22" spans="1:15" ht="12.65" customHeight="1" x14ac:dyDescent="0.3">
      <c r="A22" s="72" t="s">
        <v>776</v>
      </c>
      <c r="B22" s="90"/>
      <c r="C22" s="90"/>
      <c r="D22" s="90"/>
      <c r="E22" s="88">
        <f>SUM(E21/E5*1000000)</f>
        <v>0.50450302584098128</v>
      </c>
      <c r="F22" s="90"/>
      <c r="G22" s="90"/>
      <c r="H22" s="90"/>
      <c r="I22" s="90"/>
      <c r="J22" s="88">
        <f>SUM(J21/J5*1000000)</f>
        <v>0</v>
      </c>
      <c r="K22" s="88">
        <f>SUM(K21/K5*1000000)</f>
        <v>0</v>
      </c>
      <c r="L22" s="91"/>
      <c r="M22" s="91"/>
      <c r="N22" s="88"/>
      <c r="O22" s="88">
        <f>SUM(O21/O5*1000000)</f>
        <v>0.10366143594516269</v>
      </c>
    </row>
    <row r="23" spans="1:15" ht="12.65" customHeight="1" x14ac:dyDescent="0.3">
      <c r="A23" s="72" t="s">
        <v>26</v>
      </c>
      <c r="B23" s="77"/>
      <c r="C23" s="77"/>
      <c r="D23" s="85" t="s">
        <v>24</v>
      </c>
      <c r="E23" s="83" t="s">
        <v>24</v>
      </c>
      <c r="F23" s="77"/>
      <c r="G23" s="85">
        <v>1</v>
      </c>
      <c r="H23" s="85" t="s">
        <v>24</v>
      </c>
      <c r="I23" s="85">
        <v>0</v>
      </c>
      <c r="J23" s="83">
        <f>SUM(G23:I23)</f>
        <v>1</v>
      </c>
      <c r="K23" s="83" t="s">
        <v>24</v>
      </c>
      <c r="L23" s="92"/>
      <c r="M23" s="78"/>
      <c r="N23" s="83"/>
      <c r="O23" s="120">
        <f>SUM(E23,J23,K23,L23,M23,N23)</f>
        <v>1</v>
      </c>
    </row>
    <row r="24" spans="1:15" ht="12.65" customHeight="1" thickBot="1" x14ac:dyDescent="0.35">
      <c r="A24" s="72" t="s">
        <v>27</v>
      </c>
      <c r="B24" s="77"/>
      <c r="C24" s="77"/>
      <c r="D24" s="85">
        <f>SUM(D19,D21,D23)</f>
        <v>66</v>
      </c>
      <c r="E24" s="93">
        <f>SUM(E19,E21,E23)</f>
        <v>66</v>
      </c>
      <c r="F24" s="77"/>
      <c r="G24" s="85">
        <f>SUM(G19,G21,G23)</f>
        <v>80</v>
      </c>
      <c r="H24" s="85" t="s">
        <v>24</v>
      </c>
      <c r="I24" s="85">
        <f>SUM(I19,I21,I23)</f>
        <v>92</v>
      </c>
      <c r="J24" s="93">
        <f>SUM(J19,J21,J23)</f>
        <v>172</v>
      </c>
      <c r="K24" s="93">
        <f>SUM(K19,K21,K23)</f>
        <v>88</v>
      </c>
      <c r="L24" s="93">
        <f>SUM(L19,L21,L23)</f>
        <v>75</v>
      </c>
      <c r="M24" s="89"/>
      <c r="N24" s="93">
        <f>SUM(N19,N21,N23)</f>
        <v>12</v>
      </c>
      <c r="O24" s="126">
        <f>SUM(E24,J24,K24,L24,M24,N24)</f>
        <v>413</v>
      </c>
    </row>
    <row r="25" spans="1:15" ht="12.65" customHeight="1" thickTop="1" x14ac:dyDescent="0.3">
      <c r="A25" s="72" t="s">
        <v>776</v>
      </c>
      <c r="B25" s="87"/>
      <c r="C25" s="87"/>
      <c r="D25" s="87"/>
      <c r="E25" s="88">
        <f>SUM(E24/E5*1000000)</f>
        <v>11.099066568501589</v>
      </c>
      <c r="F25" s="87"/>
      <c r="G25" s="87"/>
      <c r="H25" s="87"/>
      <c r="I25" s="87"/>
      <c r="J25" s="88">
        <f>SUM(J24/J5*1000000)</f>
        <v>16.573870656935235</v>
      </c>
      <c r="K25" s="88">
        <f>SUM(K24/K5*1000000)</f>
        <v>16.342976680058005</v>
      </c>
      <c r="L25" s="88">
        <f>SUM(L24/L5*1000000)</f>
        <v>13.5511686708544</v>
      </c>
      <c r="M25" s="88"/>
      <c r="N25" s="88">
        <f>SUM(N24/N5*1000000)</f>
        <v>9.0295084335608777</v>
      </c>
      <c r="O25" s="88">
        <f>SUM(O24/O5*1000000)</f>
        <v>14.270724348450729</v>
      </c>
    </row>
    <row r="26" spans="1:15" s="76" customFormat="1" ht="12.65" customHeight="1" x14ac:dyDescent="0.3">
      <c r="A26" s="72" t="s">
        <v>28</v>
      </c>
      <c r="B26" s="85">
        <v>16</v>
      </c>
      <c r="C26" s="85"/>
      <c r="D26" s="85">
        <v>16</v>
      </c>
      <c r="E26" s="122">
        <f>SUM(B26,D26)</f>
        <v>32</v>
      </c>
      <c r="F26" s="85">
        <v>28</v>
      </c>
      <c r="G26" s="85">
        <v>26</v>
      </c>
      <c r="H26" s="85"/>
      <c r="I26" s="85"/>
      <c r="J26" s="122">
        <f>SUM(F26,G26,I26)</f>
        <v>54</v>
      </c>
      <c r="K26" s="122">
        <v>30</v>
      </c>
      <c r="L26" s="122">
        <v>22</v>
      </c>
      <c r="M26" s="89"/>
      <c r="N26" s="89"/>
      <c r="O26" s="120">
        <f>SUM(E26,J26,K26,L26,M26,N26)</f>
        <v>138</v>
      </c>
    </row>
    <row r="27" spans="1:15" ht="12.65" customHeight="1" x14ac:dyDescent="0.3">
      <c r="A27" s="72" t="s">
        <v>776</v>
      </c>
      <c r="B27" s="87"/>
      <c r="C27" s="87"/>
      <c r="D27" s="87"/>
      <c r="E27" s="88">
        <f>SUM(E26/E5*1000000)</f>
        <v>5.3813656089704676</v>
      </c>
      <c r="F27" s="87"/>
      <c r="G27" s="87"/>
      <c r="H27" s="87"/>
      <c r="I27" s="87"/>
      <c r="J27" s="88">
        <f>SUM(J26/J5*1000000)</f>
        <v>5.2034245085726907</v>
      </c>
      <c r="K27" s="88">
        <f>SUM(K26/K5*1000000)</f>
        <v>5.5714693227470464</v>
      </c>
      <c r="L27" s="88">
        <f>SUM(L26/L5*1000000)</f>
        <v>3.9750094767839572</v>
      </c>
      <c r="M27" s="88"/>
      <c r="N27" s="88"/>
      <c r="O27" s="88">
        <f>SUM(O26/O5*1000000)</f>
        <v>4.7684260534774836</v>
      </c>
    </row>
    <row r="28" spans="1:15" ht="12.65" customHeight="1" x14ac:dyDescent="0.3">
      <c r="A28" s="72" t="s">
        <v>29</v>
      </c>
      <c r="B28" s="77"/>
      <c r="C28" s="77"/>
      <c r="D28" s="77"/>
      <c r="E28" s="83" t="s">
        <v>24</v>
      </c>
      <c r="F28" s="77"/>
      <c r="G28" s="85" t="s">
        <v>24</v>
      </c>
      <c r="H28" s="85" t="s">
        <v>24</v>
      </c>
      <c r="I28" s="85" t="s">
        <v>24</v>
      </c>
      <c r="J28" s="83">
        <f>SUM(G28:I28)</f>
        <v>0</v>
      </c>
      <c r="K28" s="83">
        <v>0</v>
      </c>
      <c r="L28" s="92"/>
      <c r="M28" s="78"/>
      <c r="N28" s="89"/>
      <c r="O28" s="102">
        <f>SUM(E28,J28,K28,L28,M28,N28)</f>
        <v>0</v>
      </c>
    </row>
    <row r="29" spans="1:15" ht="12.65" customHeight="1" thickBot="1" x14ac:dyDescent="0.35">
      <c r="A29" s="72" t="s">
        <v>30</v>
      </c>
      <c r="B29" s="85">
        <f>SUM(B26,B28)</f>
        <v>16</v>
      </c>
      <c r="C29" s="77"/>
      <c r="D29" s="85">
        <f>SUM(D26,D28)</f>
        <v>16</v>
      </c>
      <c r="E29" s="93">
        <f>SUM(E26,E28)</f>
        <v>32</v>
      </c>
      <c r="F29" s="85">
        <f>SUM(F26,F28)</f>
        <v>28</v>
      </c>
      <c r="G29" s="85">
        <f>SUM(G26,G28)</f>
        <v>26</v>
      </c>
      <c r="H29" s="85" t="s">
        <v>24</v>
      </c>
      <c r="I29" s="85"/>
      <c r="J29" s="93">
        <f>SUM(,J26,J28)</f>
        <v>54</v>
      </c>
      <c r="K29" s="93">
        <f>SUM(K26,K28)</f>
        <v>30</v>
      </c>
      <c r="L29" s="93">
        <f>SUM(L26,L28)</f>
        <v>22</v>
      </c>
      <c r="M29" s="89"/>
      <c r="N29" s="89"/>
      <c r="O29" s="93">
        <f>SUM(O26,O28)</f>
        <v>138</v>
      </c>
    </row>
    <row r="30" spans="1:15" ht="12.65" customHeight="1" thickTop="1" x14ac:dyDescent="0.3">
      <c r="A30" s="72" t="s">
        <v>776</v>
      </c>
      <c r="B30" s="87"/>
      <c r="C30" s="87"/>
      <c r="D30" s="87"/>
      <c r="E30" s="88">
        <f>SUM(E29/E5*1000000)</f>
        <v>5.3813656089704676</v>
      </c>
      <c r="F30" s="87"/>
      <c r="G30" s="87"/>
      <c r="H30" s="87"/>
      <c r="I30" s="87"/>
      <c r="J30" s="88">
        <f>SUM(J29/J5*1000000)</f>
        <v>5.2034245085726907</v>
      </c>
      <c r="K30" s="88">
        <f>SUM(K29/K5*1000000)</f>
        <v>5.5714693227470464</v>
      </c>
      <c r="L30" s="88">
        <f>SUM(L29/L5*1000000)</f>
        <v>3.9750094767839572</v>
      </c>
      <c r="M30" s="88"/>
      <c r="N30" s="88"/>
      <c r="O30" s="88">
        <f>SUM(O29/O5*1000000)</f>
        <v>4.7684260534774836</v>
      </c>
    </row>
    <row r="31" spans="1:15" s="76" customFormat="1" ht="12.65" customHeight="1" x14ac:dyDescent="0.3">
      <c r="A31" s="72" t="s">
        <v>31</v>
      </c>
      <c r="B31" s="85"/>
      <c r="C31" s="85"/>
      <c r="D31" s="85">
        <v>1</v>
      </c>
      <c r="E31" s="83">
        <f>SUM(D31)</f>
        <v>1</v>
      </c>
      <c r="F31" s="85">
        <v>0</v>
      </c>
      <c r="G31" s="85">
        <v>0</v>
      </c>
      <c r="H31" s="85"/>
      <c r="I31" s="85"/>
      <c r="J31" s="83">
        <f>SUM(F31:I31)</f>
        <v>0</v>
      </c>
      <c r="K31" s="83">
        <v>0</v>
      </c>
      <c r="L31" s="83">
        <v>0</v>
      </c>
      <c r="M31" s="89"/>
      <c r="N31" s="83"/>
      <c r="O31" s="120">
        <f>SUM(E31,J31,K31,L31,M31,N31)</f>
        <v>1</v>
      </c>
    </row>
    <row r="32" spans="1:15" ht="12.65" customHeight="1" x14ac:dyDescent="0.3">
      <c r="A32" s="72" t="s">
        <v>776</v>
      </c>
      <c r="B32" s="87"/>
      <c r="C32" s="87"/>
      <c r="D32" s="87"/>
      <c r="E32" s="88">
        <f>SUM(E31/E5*1000000)</f>
        <v>0.16816767528032711</v>
      </c>
      <c r="F32" s="87"/>
      <c r="G32" s="87"/>
      <c r="H32" s="87"/>
      <c r="I32" s="87"/>
      <c r="J32" s="88">
        <f>SUM(J31/J5*1000000)</f>
        <v>0</v>
      </c>
      <c r="K32" s="88">
        <f>SUM(K31/K5*1000000)</f>
        <v>0</v>
      </c>
      <c r="L32" s="88">
        <f>SUM(L31/L5*1000000)</f>
        <v>0</v>
      </c>
      <c r="M32" s="88"/>
      <c r="N32" s="88"/>
      <c r="O32" s="88">
        <f>SUM(O31/O5*1000000)</f>
        <v>3.4553811981720896E-2</v>
      </c>
    </row>
    <row r="33" spans="1:15" s="76" customFormat="1" ht="12.65" customHeight="1" x14ac:dyDescent="0.3">
      <c r="A33" s="72" t="s">
        <v>32</v>
      </c>
      <c r="B33" s="85"/>
      <c r="C33" s="85"/>
      <c r="D33" s="85">
        <v>24</v>
      </c>
      <c r="E33" s="83">
        <f>SUM(D33)</f>
        <v>24</v>
      </c>
      <c r="F33" s="85">
        <v>12</v>
      </c>
      <c r="G33" s="85">
        <v>26</v>
      </c>
      <c r="H33" s="85"/>
      <c r="I33" s="85"/>
      <c r="J33" s="83">
        <f>SUM(F33:I33)</f>
        <v>38</v>
      </c>
      <c r="K33" s="83">
        <v>28</v>
      </c>
      <c r="L33" s="83">
        <v>21</v>
      </c>
      <c r="M33" s="89"/>
      <c r="N33" s="83">
        <v>0</v>
      </c>
      <c r="O33" s="120">
        <f>SUM(E33,J33,K33,L33,M33,N33)</f>
        <v>111</v>
      </c>
    </row>
    <row r="34" spans="1:15" ht="12.65" customHeight="1" x14ac:dyDescent="0.3">
      <c r="A34" s="72" t="s">
        <v>776</v>
      </c>
      <c r="B34" s="90"/>
      <c r="C34" s="90"/>
      <c r="D34" s="90"/>
      <c r="E34" s="88">
        <f>SUM(E33/E5*1000000)</f>
        <v>4.0360242067278502</v>
      </c>
      <c r="F34" s="90"/>
      <c r="G34" s="90"/>
      <c r="H34" s="90"/>
      <c r="I34" s="90"/>
      <c r="J34" s="88">
        <f>SUM(J33/J5*1000000)</f>
        <v>3.6616690986252265</v>
      </c>
      <c r="K34" s="88">
        <f>SUM(K33/K5*1000000)</f>
        <v>5.2000380345639101</v>
      </c>
      <c r="L34" s="88">
        <f>SUM(L33/L5*1000000)</f>
        <v>3.7943272278392319</v>
      </c>
      <c r="M34" s="91"/>
      <c r="N34" s="88">
        <f>SUM(N33/N5*1000000)</f>
        <v>0</v>
      </c>
      <c r="O34" s="88">
        <f>SUM(O33/O5*1000000)</f>
        <v>3.8354731299710192</v>
      </c>
    </row>
    <row r="35" spans="1:15" s="76" customFormat="1" ht="12.5" customHeight="1" x14ac:dyDescent="0.3">
      <c r="A35" s="72" t="s">
        <v>33</v>
      </c>
      <c r="B35" s="85"/>
      <c r="C35" s="85"/>
      <c r="D35" s="85">
        <v>4</v>
      </c>
      <c r="E35" s="83">
        <f>SUM(D35)</f>
        <v>4</v>
      </c>
      <c r="F35" s="85">
        <v>0</v>
      </c>
      <c r="G35" s="85">
        <v>13</v>
      </c>
      <c r="H35" s="85"/>
      <c r="I35" s="85"/>
      <c r="J35" s="83">
        <f>SUM(F35:I35)</f>
        <v>13</v>
      </c>
      <c r="K35" s="83">
        <v>0</v>
      </c>
      <c r="L35" s="83">
        <v>0</v>
      </c>
      <c r="M35" s="89"/>
      <c r="N35" s="83">
        <v>0</v>
      </c>
      <c r="O35" s="120">
        <f>SUM(E35,J35,K35,L35,M35,N35)</f>
        <v>17</v>
      </c>
    </row>
    <row r="36" spans="1:15" ht="12.65" customHeight="1" x14ac:dyDescent="0.3">
      <c r="A36" s="72" t="s">
        <v>776</v>
      </c>
      <c r="B36" s="87"/>
      <c r="C36" s="87"/>
      <c r="D36" s="87"/>
      <c r="E36" s="88">
        <f>SUM(E35/E5*1000000)</f>
        <v>0.67267070112130845</v>
      </c>
      <c r="F36" s="87"/>
      <c r="G36" s="87"/>
      <c r="H36" s="87"/>
      <c r="I36" s="87"/>
      <c r="J36" s="88">
        <f>SUM(J35/J5*1000000)</f>
        <v>1.2526762705823142</v>
      </c>
      <c r="K36" s="88">
        <f>SUM(K35/K5*1000000)</f>
        <v>0</v>
      </c>
      <c r="L36" s="88">
        <f>SUM(L35/L5*1000000)</f>
        <v>0</v>
      </c>
      <c r="M36" s="88"/>
      <c r="N36" s="88">
        <f>SUM(N35/N5*1000000)</f>
        <v>0</v>
      </c>
      <c r="O36" s="88">
        <f>SUM(O35/O5*1000000)</f>
        <v>0.58741480368925525</v>
      </c>
    </row>
    <row r="37" spans="1:15" ht="12.65" customHeight="1" thickBot="1" x14ac:dyDescent="0.35">
      <c r="A37" s="72" t="s">
        <v>34</v>
      </c>
      <c r="B37" s="77"/>
      <c r="C37" s="77"/>
      <c r="D37" s="85">
        <f>SUM(D31,D33,D35)</f>
        <v>29</v>
      </c>
      <c r="E37" s="139">
        <f>SUM(E31,E33,E35)</f>
        <v>29</v>
      </c>
      <c r="F37" s="85">
        <f>SUM(F31,F33,F35)</f>
        <v>12</v>
      </c>
      <c r="G37" s="85">
        <f>SUM(G31,G33,G35)</f>
        <v>39</v>
      </c>
      <c r="H37" s="77"/>
      <c r="I37" s="77"/>
      <c r="J37" s="139">
        <f>SUM(J31,J33,J35)</f>
        <v>51</v>
      </c>
      <c r="K37" s="139">
        <f>SUM(K31,K33,K35)</f>
        <v>28</v>
      </c>
      <c r="L37" s="139">
        <f>SUM(L31,L33,L35)</f>
        <v>21</v>
      </c>
      <c r="M37" s="89"/>
      <c r="N37" s="139">
        <f>SUM(N31,N33,N35)</f>
        <v>0</v>
      </c>
      <c r="O37" s="126">
        <f>SUM(E37,J37,K37,L37,M37,N37)</f>
        <v>129</v>
      </c>
    </row>
    <row r="38" spans="1:15" ht="12.65" customHeight="1" thickTop="1" x14ac:dyDescent="0.3">
      <c r="A38" s="72" t="s">
        <v>776</v>
      </c>
      <c r="B38" s="87"/>
      <c r="C38" s="87"/>
      <c r="D38" s="87"/>
      <c r="E38" s="88">
        <f>SUM(E37/E5*1000000)</f>
        <v>4.8768625831294861</v>
      </c>
      <c r="F38" s="87"/>
      <c r="G38" s="87"/>
      <c r="H38" s="87"/>
      <c r="I38" s="87"/>
      <c r="J38" s="88">
        <f>SUM(J37/J5*1000000)</f>
        <v>4.9143453692075401</v>
      </c>
      <c r="K38" s="88">
        <f>SUM(K37/K5*1000000)</f>
        <v>5.2000380345639101</v>
      </c>
      <c r="L38" s="88">
        <f>SUM(L37/L5*1000000)</f>
        <v>3.7943272278392319</v>
      </c>
      <c r="M38" s="88"/>
      <c r="N38" s="88">
        <f>SUM(N37/N5*1000000)</f>
        <v>0</v>
      </c>
      <c r="O38" s="88">
        <f>SUM(O37/O5*1000000)</f>
        <v>4.4574417456419955</v>
      </c>
    </row>
    <row r="39" spans="1:15" s="76" customFormat="1" ht="12.65" customHeight="1" thickBot="1" x14ac:dyDescent="0.35">
      <c r="A39" s="72" t="s">
        <v>35</v>
      </c>
      <c r="B39" s="85"/>
      <c r="C39" s="85"/>
      <c r="D39" s="85">
        <v>7</v>
      </c>
      <c r="E39" s="138">
        <f>(SUM(B39:D39))</f>
        <v>7</v>
      </c>
      <c r="F39" s="85">
        <v>3</v>
      </c>
      <c r="G39" s="85">
        <v>3</v>
      </c>
      <c r="H39" s="85">
        <v>0</v>
      </c>
      <c r="I39" s="85">
        <v>7</v>
      </c>
      <c r="J39" s="138">
        <f>SUM(F39:I39)</f>
        <v>13</v>
      </c>
      <c r="K39" s="138">
        <v>6</v>
      </c>
      <c r="L39" s="138">
        <v>26</v>
      </c>
      <c r="M39" s="89"/>
      <c r="N39" s="138">
        <v>6</v>
      </c>
      <c r="O39" s="126">
        <f>SUM(E39,J39,K39,L39,M39,N39)</f>
        <v>58</v>
      </c>
    </row>
    <row r="40" spans="1:15" ht="12.65" customHeight="1" thickTop="1" x14ac:dyDescent="0.3">
      <c r="A40" s="72" t="s">
        <v>776</v>
      </c>
      <c r="B40" s="90"/>
      <c r="C40" s="90"/>
      <c r="D40" s="90"/>
      <c r="E40" s="88">
        <f>SUM(E39/E5*1000000)</f>
        <v>1.1771737269622897</v>
      </c>
      <c r="F40" s="90"/>
      <c r="G40" s="90"/>
      <c r="H40" s="90"/>
      <c r="I40" s="90"/>
      <c r="J40" s="88">
        <f>SUM(J39/J5*1000000)</f>
        <v>1.2526762705823142</v>
      </c>
      <c r="K40" s="88">
        <f>SUM(K39/K5*1000000)</f>
        <v>1.1142938645494094</v>
      </c>
      <c r="L40" s="88">
        <f>SUM(L39/L5*1000000)</f>
        <v>4.6977384725628584</v>
      </c>
      <c r="M40" s="91"/>
      <c r="N40" s="88">
        <f>SUM(N39/N5*1000000)</f>
        <v>4.5147542167804389</v>
      </c>
      <c r="O40" s="88">
        <f>SUM(O39/O5*1000000)</f>
        <v>2.0041210949398121</v>
      </c>
    </row>
    <row r="41" spans="1:15" ht="12.65" customHeight="1" thickBot="1" x14ac:dyDescent="0.35">
      <c r="A41" s="72" t="s">
        <v>751</v>
      </c>
      <c r="B41" s="77"/>
      <c r="C41" s="77"/>
      <c r="D41" s="77"/>
      <c r="E41" s="78" t="s">
        <v>24</v>
      </c>
      <c r="F41" s="85">
        <v>0</v>
      </c>
      <c r="G41" s="85">
        <v>0</v>
      </c>
      <c r="H41" s="85">
        <v>4</v>
      </c>
      <c r="I41" s="85">
        <v>1</v>
      </c>
      <c r="J41" s="138">
        <f>SUM(F41:I41)</f>
        <v>5</v>
      </c>
      <c r="K41" s="140">
        <v>2</v>
      </c>
      <c r="L41" s="140">
        <v>0</v>
      </c>
      <c r="M41" s="91"/>
      <c r="N41" s="89"/>
      <c r="O41" s="126">
        <f>SUM(E41,J41,K41,L41,M41,N41)</f>
        <v>7</v>
      </c>
    </row>
    <row r="42" spans="1:15" ht="12.65" customHeight="1" thickTop="1" x14ac:dyDescent="0.3">
      <c r="A42" s="72" t="s">
        <v>776</v>
      </c>
      <c r="B42" s="90"/>
      <c r="C42" s="90"/>
      <c r="D42" s="90"/>
      <c r="E42" s="91"/>
      <c r="F42" s="90"/>
      <c r="G42" s="90"/>
      <c r="H42" s="90"/>
      <c r="I42" s="90"/>
      <c r="J42" s="88">
        <f>SUM(J41/J5*1000000)</f>
        <v>0.48179856560858247</v>
      </c>
      <c r="K42" s="88">
        <f>SUM(K41/K5*1000000)</f>
        <v>0.37143128818313642</v>
      </c>
      <c r="L42" s="88">
        <f>SUM(L41/L5*1000000)</f>
        <v>0</v>
      </c>
      <c r="M42" s="91"/>
      <c r="N42" s="88"/>
      <c r="O42" s="88">
        <f>SUM(O41/O5*1000000)</f>
        <v>0.24187668387204628</v>
      </c>
    </row>
    <row r="43" spans="1:15" ht="12.65" customHeight="1" thickBot="1" x14ac:dyDescent="0.35">
      <c r="A43" s="106" t="s">
        <v>37</v>
      </c>
      <c r="B43" s="77"/>
      <c r="C43" s="77"/>
      <c r="D43" s="77"/>
      <c r="E43" s="78"/>
      <c r="F43" s="77"/>
      <c r="G43" s="85">
        <v>0</v>
      </c>
      <c r="H43" s="77"/>
      <c r="I43" s="77" t="s">
        <v>24</v>
      </c>
      <c r="J43" s="138">
        <f>SUM(F43:I43)</f>
        <v>0</v>
      </c>
      <c r="K43" s="78"/>
      <c r="L43" s="138">
        <v>1</v>
      </c>
      <c r="M43" s="78"/>
      <c r="N43" s="89"/>
      <c r="O43" s="126">
        <f>SUM(E43,J43,K43,L43,M43,N43)</f>
        <v>1</v>
      </c>
    </row>
    <row r="44" spans="1:15" ht="12.65" customHeight="1" thickTop="1" x14ac:dyDescent="0.3">
      <c r="A44" s="106" t="s">
        <v>776</v>
      </c>
      <c r="B44" s="77"/>
      <c r="C44" s="77"/>
      <c r="D44" s="77"/>
      <c r="E44" s="78"/>
      <c r="F44" s="77"/>
      <c r="G44" s="85"/>
      <c r="H44" s="77"/>
      <c r="I44" s="77"/>
      <c r="J44" s="88">
        <f>SUM(J43/J5*1000000)</f>
        <v>0</v>
      </c>
      <c r="K44" s="78"/>
      <c r="L44" s="88">
        <f>SUM(L43/L5*1000000)</f>
        <v>0.18068224894472534</v>
      </c>
      <c r="M44" s="78"/>
      <c r="N44" s="88"/>
      <c r="O44" s="88">
        <f>SUM(O43/O5*1000000)</f>
        <v>3.4553811981720896E-2</v>
      </c>
    </row>
    <row r="45" spans="1:15" ht="12.65" customHeight="1" x14ac:dyDescent="0.25">
      <c r="B45" s="113"/>
      <c r="C45" s="113"/>
      <c r="D45" s="113"/>
      <c r="E45" s="113"/>
      <c r="I45" s="112"/>
    </row>
    <row r="46" spans="1:15" s="96" customFormat="1" ht="12.65" customHeight="1" x14ac:dyDescent="0.35">
      <c r="A46" s="141"/>
      <c r="B46" s="113"/>
      <c r="C46" s="113"/>
      <c r="D46" s="113"/>
      <c r="E46" s="113"/>
      <c r="I46" s="112"/>
    </row>
    <row r="47" spans="1:15" ht="12.65" customHeight="1" x14ac:dyDescent="0.25">
      <c r="A47" t="s">
        <v>837</v>
      </c>
      <c r="B47" s="113"/>
      <c r="C47" s="113"/>
      <c r="D47" s="113"/>
      <c r="E47" s="113"/>
      <c r="I47" s="112"/>
    </row>
    <row r="48" spans="1:15" ht="12.65" customHeight="1" x14ac:dyDescent="0.25">
      <c r="A48" t="s">
        <v>838</v>
      </c>
      <c r="B48" s="113"/>
      <c r="C48" s="113"/>
      <c r="D48" s="113"/>
      <c r="E48" s="113"/>
      <c r="I48" s="112"/>
      <c r="J48" s="114"/>
      <c r="K48" s="114"/>
    </row>
    <row r="49" spans="1:256" ht="12.65" customHeight="1" x14ac:dyDescent="0.3">
      <c r="A49" t="s">
        <v>839</v>
      </c>
      <c r="B49" s="112"/>
      <c r="C49" s="112"/>
      <c r="D49" s="112"/>
      <c r="E49" s="112"/>
      <c r="F49" s="112"/>
      <c r="G49" s="112"/>
      <c r="H49" s="113"/>
      <c r="I49" s="112"/>
      <c r="J49" s="114"/>
      <c r="K49" s="114"/>
      <c r="N49" s="98"/>
      <c r="O49" s="98"/>
    </row>
    <row r="50" spans="1:256" s="99" customFormat="1" ht="12.65" customHeight="1" x14ac:dyDescent="0.25">
      <c r="A50" t="s">
        <v>840</v>
      </c>
      <c r="B50" s="112"/>
      <c r="C50" s="112"/>
      <c r="D50" s="112"/>
      <c r="E50" s="112"/>
      <c r="F50" s="112"/>
      <c r="G50" s="112"/>
      <c r="I50" s="112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3"/>
      <c r="BR50" s="143"/>
      <c r="BS50" s="143"/>
      <c r="BT50" s="143"/>
      <c r="BU50" s="143"/>
      <c r="BV50" s="143"/>
      <c r="BW50" s="143"/>
      <c r="BX50" s="143"/>
      <c r="BY50" s="143"/>
      <c r="BZ50" s="143"/>
      <c r="CA50" s="143"/>
      <c r="CB50" s="143"/>
      <c r="CC50" s="143"/>
      <c r="CD50" s="143"/>
      <c r="CE50" s="143"/>
      <c r="CF50" s="143"/>
      <c r="CG50" s="143"/>
      <c r="CH50" s="143"/>
      <c r="CI50" s="143"/>
      <c r="CJ50" s="143"/>
      <c r="CK50" s="143"/>
      <c r="CL50" s="143"/>
      <c r="CM50" s="143"/>
      <c r="CN50" s="143"/>
      <c r="CO50" s="143"/>
      <c r="CP50" s="143"/>
      <c r="CQ50" s="143"/>
      <c r="CR50" s="143"/>
      <c r="CS50" s="143"/>
      <c r="CT50" s="143"/>
      <c r="CU50" s="143"/>
      <c r="CV50" s="143"/>
      <c r="CW50" s="143"/>
      <c r="CX50" s="143"/>
      <c r="CY50" s="143"/>
      <c r="CZ50" s="143"/>
      <c r="DA50" s="143"/>
      <c r="DB50" s="143"/>
      <c r="DC50" s="143"/>
      <c r="DD50" s="143"/>
      <c r="DE50" s="143"/>
      <c r="DF50" s="143"/>
      <c r="DG50" s="143"/>
      <c r="DH50" s="143"/>
      <c r="DI50" s="143"/>
      <c r="DJ50" s="143"/>
      <c r="DK50" s="143"/>
      <c r="DL50" s="143"/>
      <c r="DM50" s="143"/>
      <c r="DN50" s="143"/>
      <c r="DO50" s="143"/>
      <c r="DP50" s="143"/>
      <c r="DQ50" s="143"/>
      <c r="DR50" s="143"/>
      <c r="DS50" s="143"/>
      <c r="DT50" s="143"/>
      <c r="DU50" s="143"/>
      <c r="DV50" s="143"/>
      <c r="DW50" s="143"/>
      <c r="DX50" s="143"/>
      <c r="DY50" s="143"/>
      <c r="DZ50" s="143"/>
      <c r="EA50" s="143"/>
      <c r="EB50" s="143"/>
      <c r="EC50" s="143"/>
      <c r="ED50" s="143"/>
      <c r="EE50" s="143"/>
      <c r="EF50" s="143"/>
      <c r="EG50" s="143"/>
      <c r="EH50" s="143"/>
      <c r="EI50" s="143"/>
      <c r="EJ50" s="143"/>
      <c r="EK50" s="143"/>
      <c r="EL50" s="143"/>
      <c r="EM50" s="143"/>
      <c r="EN50" s="143"/>
      <c r="EO50" s="143"/>
      <c r="EP50" s="143"/>
      <c r="EQ50" s="143"/>
      <c r="ER50" s="143"/>
      <c r="ES50" s="143"/>
      <c r="ET50" s="143"/>
      <c r="EU50" s="143"/>
      <c r="EV50" s="143"/>
      <c r="EW50" s="143"/>
      <c r="EX50" s="143"/>
      <c r="EY50" s="143"/>
      <c r="EZ50" s="143"/>
      <c r="FA50" s="143"/>
      <c r="FB50" s="143"/>
      <c r="FC50" s="143"/>
      <c r="FD50" s="143"/>
      <c r="FE50" s="143"/>
      <c r="FF50" s="143"/>
      <c r="FG50" s="143"/>
      <c r="FH50" s="143"/>
      <c r="FI50" s="143"/>
      <c r="FJ50" s="143"/>
      <c r="FK50" s="143"/>
      <c r="FL50" s="143"/>
      <c r="FM50" s="143"/>
      <c r="FN50" s="143"/>
      <c r="FO50" s="143"/>
      <c r="FP50" s="143"/>
      <c r="FQ50" s="143"/>
      <c r="FR50" s="143"/>
      <c r="FS50" s="143"/>
      <c r="FT50" s="143"/>
      <c r="FU50" s="143"/>
      <c r="FV50" s="143"/>
      <c r="FW50" s="143"/>
      <c r="FX50" s="143"/>
      <c r="FY50" s="143"/>
      <c r="FZ50" s="143"/>
      <c r="GA50" s="143"/>
      <c r="GB50" s="143"/>
      <c r="GC50" s="143"/>
      <c r="GD50" s="143"/>
      <c r="GE50" s="143"/>
      <c r="GF50" s="143"/>
      <c r="GG50" s="143"/>
      <c r="GH50" s="143"/>
      <c r="GI50" s="143"/>
      <c r="GJ50" s="143"/>
      <c r="GK50" s="143"/>
      <c r="GL50" s="143"/>
      <c r="GM50" s="143"/>
      <c r="GN50" s="143"/>
      <c r="GO50" s="143"/>
      <c r="GP50" s="143"/>
      <c r="GQ50" s="143"/>
      <c r="GR50" s="143"/>
      <c r="GS50" s="143"/>
      <c r="GT50" s="143"/>
      <c r="GU50" s="143"/>
      <c r="GV50" s="143"/>
      <c r="GW50" s="143"/>
      <c r="GX50" s="143"/>
      <c r="GY50" s="143"/>
      <c r="GZ50" s="143"/>
      <c r="HA50" s="143"/>
      <c r="HB50" s="143"/>
      <c r="HC50" s="143"/>
      <c r="HD50" s="143"/>
      <c r="HE50" s="143"/>
      <c r="HF50" s="143"/>
      <c r="HG50" s="143"/>
      <c r="HH50" s="143"/>
      <c r="HI50" s="143"/>
      <c r="HJ50" s="143"/>
      <c r="HK50" s="143"/>
      <c r="HL50" s="143"/>
      <c r="HM50" s="143"/>
      <c r="HN50" s="143"/>
      <c r="HO50" s="143"/>
      <c r="HP50" s="143"/>
      <c r="HQ50" s="143"/>
      <c r="HR50" s="143"/>
      <c r="HS50" s="143"/>
      <c r="HT50" s="143"/>
      <c r="HU50" s="143"/>
      <c r="HV50" s="143"/>
      <c r="HW50" s="143"/>
      <c r="HX50" s="143"/>
      <c r="HY50" s="143"/>
      <c r="HZ50" s="143"/>
      <c r="IA50" s="143"/>
      <c r="IB50" s="143"/>
      <c r="IC50" s="143"/>
      <c r="ID50" s="143"/>
      <c r="IE50" s="143"/>
      <c r="IF50" s="143"/>
      <c r="IG50" s="143"/>
      <c r="IH50" s="143"/>
      <c r="II50" s="143"/>
      <c r="IJ50" s="143"/>
      <c r="IK50" s="143"/>
      <c r="IL50" s="143"/>
      <c r="IM50" s="143"/>
      <c r="IN50" s="143"/>
      <c r="IO50" s="143"/>
      <c r="IP50" s="143"/>
      <c r="IQ50" s="143"/>
      <c r="IR50" s="143"/>
      <c r="IS50" s="143"/>
      <c r="IT50" s="143"/>
      <c r="IU50" s="143"/>
      <c r="IV50" s="143"/>
    </row>
    <row r="51" spans="1:256" ht="12.65" customHeight="1" x14ac:dyDescent="0.25">
      <c r="A51" t="s">
        <v>841</v>
      </c>
      <c r="B51" s="143"/>
      <c r="C51" s="143"/>
      <c r="D51" s="143"/>
      <c r="E51" s="143"/>
      <c r="F51" s="143"/>
      <c r="G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  <c r="BM51" s="143"/>
      <c r="BN51" s="143"/>
      <c r="BO51" s="143"/>
      <c r="BP51" s="143"/>
      <c r="BQ51" s="143"/>
      <c r="BR51" s="143"/>
      <c r="BS51" s="143"/>
      <c r="BT51" s="143"/>
      <c r="BU51" s="143"/>
      <c r="BV51" s="143"/>
      <c r="BW51" s="143"/>
      <c r="BX51" s="143"/>
      <c r="BY51" s="143"/>
      <c r="BZ51" s="143"/>
      <c r="CA51" s="143"/>
      <c r="CB51" s="143"/>
      <c r="CC51" s="143"/>
      <c r="CD51" s="143"/>
      <c r="CE51" s="143"/>
      <c r="CF51" s="143"/>
      <c r="CG51" s="143"/>
      <c r="CH51" s="143"/>
      <c r="CI51" s="143"/>
      <c r="CJ51" s="143"/>
      <c r="CK51" s="143"/>
      <c r="CL51" s="143"/>
      <c r="CM51" s="143"/>
      <c r="CN51" s="143"/>
      <c r="CO51" s="143"/>
      <c r="CP51" s="143"/>
      <c r="CQ51" s="143"/>
      <c r="CR51" s="143"/>
      <c r="CS51" s="143"/>
      <c r="CT51" s="143"/>
      <c r="CU51" s="143"/>
      <c r="CV51" s="143"/>
      <c r="CW51" s="143"/>
      <c r="CX51" s="143"/>
      <c r="CY51" s="143"/>
      <c r="CZ51" s="143"/>
      <c r="DA51" s="143"/>
      <c r="DB51" s="143"/>
      <c r="DC51" s="143"/>
      <c r="DD51" s="143"/>
      <c r="DE51" s="143"/>
      <c r="DF51" s="143"/>
      <c r="DG51" s="143"/>
      <c r="DH51" s="143"/>
      <c r="DI51" s="143"/>
      <c r="DJ51" s="143"/>
      <c r="DK51" s="143"/>
      <c r="DL51" s="143"/>
      <c r="DM51" s="143"/>
      <c r="DN51" s="143"/>
      <c r="DO51" s="143"/>
      <c r="DP51" s="143"/>
      <c r="DQ51" s="143"/>
      <c r="DR51" s="143"/>
      <c r="DS51" s="143"/>
      <c r="DT51" s="143"/>
      <c r="DU51" s="143"/>
      <c r="DV51" s="143"/>
      <c r="DW51" s="143"/>
      <c r="DX51" s="143"/>
      <c r="DY51" s="143"/>
      <c r="DZ51" s="143"/>
      <c r="EA51" s="143"/>
      <c r="EB51" s="143"/>
      <c r="EC51" s="143"/>
      <c r="ED51" s="143"/>
      <c r="EE51" s="143"/>
      <c r="EF51" s="143"/>
      <c r="EG51" s="143"/>
      <c r="EH51" s="143"/>
      <c r="EI51" s="143"/>
      <c r="EJ51" s="143"/>
      <c r="EK51" s="143"/>
      <c r="EL51" s="143"/>
      <c r="EM51" s="143"/>
      <c r="EN51" s="143"/>
      <c r="EO51" s="143"/>
      <c r="EP51" s="143"/>
      <c r="EQ51" s="143"/>
      <c r="ER51" s="143"/>
      <c r="ES51" s="143"/>
      <c r="ET51" s="143"/>
      <c r="EU51" s="143"/>
      <c r="EV51" s="143"/>
      <c r="EW51" s="143"/>
      <c r="EX51" s="143"/>
      <c r="EY51" s="143"/>
      <c r="EZ51" s="143"/>
      <c r="FA51" s="143"/>
      <c r="FB51" s="143"/>
      <c r="FC51" s="143"/>
      <c r="FD51" s="143"/>
      <c r="FE51" s="143"/>
      <c r="FF51" s="143"/>
      <c r="FG51" s="143"/>
      <c r="FH51" s="143"/>
      <c r="FI51" s="143"/>
      <c r="FJ51" s="143"/>
      <c r="FK51" s="143"/>
      <c r="FL51" s="143"/>
      <c r="FM51" s="143"/>
      <c r="FN51" s="143"/>
      <c r="FO51" s="143"/>
      <c r="FP51" s="143"/>
      <c r="FQ51" s="143"/>
      <c r="FR51" s="143"/>
      <c r="FS51" s="143"/>
      <c r="FT51" s="143"/>
      <c r="FU51" s="143"/>
      <c r="FV51" s="143"/>
      <c r="FW51" s="143"/>
      <c r="FX51" s="143"/>
      <c r="FY51" s="143"/>
      <c r="FZ51" s="143"/>
      <c r="GA51" s="143"/>
      <c r="GB51" s="143"/>
      <c r="GC51" s="143"/>
      <c r="GD51" s="143"/>
      <c r="GE51" s="143"/>
      <c r="GF51" s="143"/>
      <c r="GG51" s="143"/>
      <c r="GH51" s="143"/>
      <c r="GI51" s="143"/>
      <c r="GJ51" s="143"/>
      <c r="GK51" s="143"/>
      <c r="GL51" s="143"/>
      <c r="GM51" s="143"/>
      <c r="GN51" s="143"/>
      <c r="GO51" s="143"/>
      <c r="GP51" s="143"/>
      <c r="GQ51" s="143"/>
      <c r="GR51" s="143"/>
      <c r="GS51" s="143"/>
      <c r="GT51" s="143"/>
      <c r="GU51" s="143"/>
      <c r="GV51" s="143"/>
      <c r="GW51" s="143"/>
      <c r="GX51" s="143"/>
      <c r="GY51" s="143"/>
      <c r="GZ51" s="143"/>
      <c r="HA51" s="143"/>
      <c r="HB51" s="143"/>
      <c r="HC51" s="143"/>
      <c r="HD51" s="143"/>
      <c r="HE51" s="143"/>
      <c r="HF51" s="143"/>
      <c r="HG51" s="143"/>
      <c r="HH51" s="143"/>
      <c r="HI51" s="143"/>
      <c r="HJ51" s="143"/>
      <c r="HK51" s="143"/>
      <c r="HL51" s="143"/>
      <c r="HM51" s="143"/>
      <c r="HN51" s="143"/>
      <c r="HO51" s="143"/>
      <c r="HP51" s="143"/>
      <c r="HQ51" s="143"/>
      <c r="HR51" s="143"/>
      <c r="HS51" s="143"/>
      <c r="HT51" s="143"/>
      <c r="HU51" s="143"/>
      <c r="HV51" s="143"/>
      <c r="HW51" s="143"/>
      <c r="HX51" s="143"/>
      <c r="HY51" s="143"/>
      <c r="HZ51" s="143"/>
      <c r="IA51" s="143"/>
      <c r="IB51" s="143"/>
      <c r="IC51" s="143"/>
      <c r="ID51" s="143"/>
      <c r="IE51" s="143"/>
      <c r="IF51" s="143"/>
      <c r="IG51" s="143"/>
      <c r="IH51" s="143"/>
      <c r="II51" s="143"/>
      <c r="IJ51" s="143"/>
      <c r="IK51" s="143"/>
      <c r="IL51" s="143"/>
      <c r="IM51" s="143"/>
      <c r="IN51" s="143"/>
      <c r="IO51" s="143"/>
      <c r="IP51" s="143"/>
      <c r="IQ51" s="143"/>
      <c r="IR51" s="143"/>
      <c r="IS51" s="143"/>
      <c r="IT51" s="143"/>
      <c r="IU51" s="143"/>
      <c r="IV51" s="143"/>
    </row>
    <row r="52" spans="1:256" ht="12.65" customHeight="1" x14ac:dyDescent="0.25">
      <c r="A52" t="s">
        <v>842</v>
      </c>
      <c r="B52" s="143"/>
      <c r="C52" s="143"/>
      <c r="D52" s="143"/>
      <c r="E52" s="143"/>
      <c r="F52" s="143"/>
      <c r="G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143"/>
      <c r="BZ52" s="143"/>
      <c r="CA52" s="143"/>
      <c r="CB52" s="143"/>
      <c r="CC52" s="143"/>
      <c r="CD52" s="143"/>
      <c r="CE52" s="143"/>
      <c r="CF52" s="143"/>
      <c r="CG52" s="143"/>
      <c r="CH52" s="143"/>
      <c r="CI52" s="143"/>
      <c r="CJ52" s="143"/>
      <c r="CK52" s="143"/>
      <c r="CL52" s="143"/>
      <c r="CM52" s="143"/>
      <c r="CN52" s="143"/>
      <c r="CO52" s="143"/>
      <c r="CP52" s="143"/>
      <c r="CQ52" s="143"/>
      <c r="CR52" s="143"/>
      <c r="CS52" s="143"/>
      <c r="CT52" s="143"/>
      <c r="CU52" s="143"/>
      <c r="CV52" s="143"/>
      <c r="CW52" s="143"/>
      <c r="CX52" s="143"/>
      <c r="CY52" s="143"/>
      <c r="CZ52" s="143"/>
      <c r="DA52" s="143"/>
      <c r="DB52" s="143"/>
      <c r="DC52" s="143"/>
      <c r="DD52" s="143"/>
      <c r="DE52" s="143"/>
      <c r="DF52" s="143"/>
      <c r="DG52" s="143"/>
      <c r="DH52" s="143"/>
      <c r="DI52" s="143"/>
      <c r="DJ52" s="143"/>
      <c r="DK52" s="143"/>
      <c r="DL52" s="143"/>
      <c r="DM52" s="143"/>
      <c r="DN52" s="143"/>
      <c r="DO52" s="143"/>
      <c r="DP52" s="143"/>
      <c r="DQ52" s="143"/>
      <c r="DR52" s="143"/>
      <c r="DS52" s="143"/>
      <c r="DT52" s="143"/>
      <c r="DU52" s="143"/>
      <c r="DV52" s="143"/>
      <c r="DW52" s="143"/>
      <c r="DX52" s="143"/>
      <c r="DY52" s="143"/>
      <c r="DZ52" s="143"/>
      <c r="EA52" s="143"/>
      <c r="EB52" s="143"/>
      <c r="EC52" s="143"/>
      <c r="ED52" s="143"/>
      <c r="EE52" s="143"/>
      <c r="EF52" s="143"/>
      <c r="EG52" s="143"/>
      <c r="EH52" s="143"/>
      <c r="EI52" s="143"/>
      <c r="EJ52" s="143"/>
      <c r="EK52" s="143"/>
      <c r="EL52" s="143"/>
      <c r="EM52" s="143"/>
      <c r="EN52" s="143"/>
      <c r="EO52" s="143"/>
      <c r="EP52" s="143"/>
      <c r="EQ52" s="143"/>
      <c r="ER52" s="143"/>
      <c r="ES52" s="143"/>
      <c r="ET52" s="143"/>
      <c r="EU52" s="143"/>
      <c r="EV52" s="143"/>
      <c r="EW52" s="143"/>
      <c r="EX52" s="143"/>
      <c r="EY52" s="143"/>
      <c r="EZ52" s="143"/>
      <c r="FA52" s="143"/>
      <c r="FB52" s="143"/>
      <c r="FC52" s="143"/>
      <c r="FD52" s="143"/>
      <c r="FE52" s="143"/>
      <c r="FF52" s="143"/>
      <c r="FG52" s="143"/>
      <c r="FH52" s="143"/>
      <c r="FI52" s="143"/>
      <c r="FJ52" s="143"/>
      <c r="FK52" s="143"/>
      <c r="FL52" s="143"/>
      <c r="FM52" s="143"/>
      <c r="FN52" s="143"/>
      <c r="FO52" s="143"/>
      <c r="FP52" s="143"/>
      <c r="FQ52" s="143"/>
      <c r="FR52" s="143"/>
      <c r="FS52" s="143"/>
      <c r="FT52" s="143"/>
      <c r="FU52" s="143"/>
      <c r="FV52" s="143"/>
      <c r="FW52" s="143"/>
      <c r="FX52" s="143"/>
      <c r="FY52" s="143"/>
      <c r="FZ52" s="143"/>
      <c r="GA52" s="143"/>
      <c r="GB52" s="143"/>
      <c r="GC52" s="143"/>
      <c r="GD52" s="143"/>
      <c r="GE52" s="143"/>
      <c r="GF52" s="143"/>
      <c r="GG52" s="143"/>
      <c r="GH52" s="143"/>
      <c r="GI52" s="143"/>
      <c r="GJ52" s="143"/>
      <c r="GK52" s="143"/>
      <c r="GL52" s="143"/>
      <c r="GM52" s="143"/>
      <c r="GN52" s="143"/>
      <c r="GO52" s="143"/>
      <c r="GP52" s="143"/>
      <c r="GQ52" s="143"/>
      <c r="GR52" s="143"/>
      <c r="GS52" s="143"/>
      <c r="GT52" s="143"/>
      <c r="GU52" s="143"/>
      <c r="GV52" s="143"/>
      <c r="GW52" s="143"/>
      <c r="GX52" s="143"/>
      <c r="GY52" s="143"/>
      <c r="GZ52" s="143"/>
      <c r="HA52" s="143"/>
      <c r="HB52" s="143"/>
      <c r="HC52" s="143"/>
      <c r="HD52" s="143"/>
      <c r="HE52" s="143"/>
      <c r="HF52" s="143"/>
      <c r="HG52" s="143"/>
      <c r="HH52" s="143"/>
      <c r="HI52" s="143"/>
      <c r="HJ52" s="143"/>
      <c r="HK52" s="143"/>
      <c r="HL52" s="143"/>
      <c r="HM52" s="143"/>
      <c r="HN52" s="143"/>
      <c r="HO52" s="143"/>
      <c r="HP52" s="143"/>
      <c r="HQ52" s="143"/>
      <c r="HR52" s="143"/>
      <c r="HS52" s="143"/>
      <c r="HT52" s="143"/>
      <c r="HU52" s="143"/>
      <c r="HV52" s="143"/>
      <c r="HW52" s="143"/>
      <c r="HX52" s="143"/>
      <c r="HY52" s="143"/>
      <c r="HZ52" s="143"/>
      <c r="IA52" s="143"/>
      <c r="IB52" s="143"/>
      <c r="IC52" s="143"/>
      <c r="ID52" s="143"/>
      <c r="IE52" s="143"/>
      <c r="IF52" s="143"/>
      <c r="IG52" s="143"/>
      <c r="IH52" s="143"/>
      <c r="II52" s="143"/>
      <c r="IJ52" s="143"/>
      <c r="IK52" s="143"/>
      <c r="IL52" s="143"/>
      <c r="IM52" s="143"/>
      <c r="IN52" s="143"/>
      <c r="IO52" s="143"/>
      <c r="IP52" s="143"/>
      <c r="IQ52" s="143"/>
      <c r="IR52" s="143"/>
      <c r="IS52" s="143"/>
      <c r="IT52" s="143"/>
      <c r="IU52" s="143"/>
      <c r="IV52" s="143"/>
    </row>
    <row r="53" spans="1:256" ht="12.65" customHeight="1" x14ac:dyDescent="0.25">
      <c r="A53" t="s">
        <v>843</v>
      </c>
      <c r="B53" s="143"/>
      <c r="C53" s="143"/>
      <c r="D53" s="143"/>
      <c r="E53" s="143"/>
      <c r="F53" s="143"/>
      <c r="G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143"/>
      <c r="BZ53" s="143"/>
      <c r="CA53" s="143"/>
      <c r="CB53" s="143"/>
      <c r="CC53" s="143"/>
      <c r="CD53" s="143"/>
      <c r="CE53" s="143"/>
      <c r="CF53" s="143"/>
      <c r="CG53" s="143"/>
      <c r="CH53" s="143"/>
      <c r="CI53" s="143"/>
      <c r="CJ53" s="143"/>
      <c r="CK53" s="143"/>
      <c r="CL53" s="143"/>
      <c r="CM53" s="143"/>
      <c r="CN53" s="143"/>
      <c r="CO53" s="143"/>
      <c r="CP53" s="143"/>
      <c r="CQ53" s="143"/>
      <c r="CR53" s="143"/>
      <c r="CS53" s="143"/>
      <c r="CT53" s="143"/>
      <c r="CU53" s="143"/>
      <c r="CV53" s="143"/>
      <c r="CW53" s="143"/>
      <c r="CX53" s="143"/>
      <c r="CY53" s="143"/>
      <c r="CZ53" s="143"/>
      <c r="DA53" s="143"/>
      <c r="DB53" s="143"/>
      <c r="DC53" s="143"/>
      <c r="DD53" s="143"/>
      <c r="DE53" s="143"/>
      <c r="DF53" s="143"/>
      <c r="DG53" s="143"/>
      <c r="DH53" s="143"/>
      <c r="DI53" s="143"/>
      <c r="DJ53" s="143"/>
      <c r="DK53" s="143"/>
      <c r="DL53" s="143"/>
      <c r="DM53" s="143"/>
      <c r="DN53" s="143"/>
      <c r="DO53" s="143"/>
      <c r="DP53" s="143"/>
      <c r="DQ53" s="143"/>
      <c r="DR53" s="143"/>
      <c r="DS53" s="143"/>
      <c r="DT53" s="143"/>
      <c r="DU53" s="143"/>
      <c r="DV53" s="143"/>
      <c r="DW53" s="143"/>
      <c r="DX53" s="143"/>
      <c r="DY53" s="143"/>
      <c r="DZ53" s="143"/>
      <c r="EA53" s="143"/>
      <c r="EB53" s="143"/>
      <c r="EC53" s="143"/>
      <c r="ED53" s="143"/>
      <c r="EE53" s="143"/>
      <c r="EF53" s="143"/>
      <c r="EG53" s="143"/>
      <c r="EH53" s="143"/>
      <c r="EI53" s="143"/>
      <c r="EJ53" s="143"/>
      <c r="EK53" s="143"/>
      <c r="EL53" s="143"/>
      <c r="EM53" s="143"/>
      <c r="EN53" s="143"/>
      <c r="EO53" s="143"/>
      <c r="EP53" s="143"/>
      <c r="EQ53" s="143"/>
      <c r="ER53" s="143"/>
      <c r="ES53" s="143"/>
      <c r="ET53" s="143"/>
      <c r="EU53" s="143"/>
      <c r="EV53" s="143"/>
      <c r="EW53" s="143"/>
      <c r="EX53" s="143"/>
      <c r="EY53" s="143"/>
      <c r="EZ53" s="143"/>
      <c r="FA53" s="143"/>
      <c r="FB53" s="143"/>
      <c r="FC53" s="143"/>
      <c r="FD53" s="143"/>
      <c r="FE53" s="143"/>
      <c r="FF53" s="143"/>
      <c r="FG53" s="143"/>
      <c r="FH53" s="143"/>
      <c r="FI53" s="143"/>
      <c r="FJ53" s="143"/>
      <c r="FK53" s="143"/>
      <c r="FL53" s="143"/>
      <c r="FM53" s="143"/>
      <c r="FN53" s="143"/>
      <c r="FO53" s="143"/>
      <c r="FP53" s="143"/>
      <c r="FQ53" s="143"/>
      <c r="FR53" s="143"/>
      <c r="FS53" s="143"/>
      <c r="FT53" s="143"/>
      <c r="FU53" s="143"/>
      <c r="FV53" s="143"/>
      <c r="FW53" s="143"/>
      <c r="FX53" s="143"/>
      <c r="FY53" s="143"/>
      <c r="FZ53" s="143"/>
      <c r="GA53" s="143"/>
      <c r="GB53" s="143"/>
      <c r="GC53" s="143"/>
      <c r="GD53" s="143"/>
      <c r="GE53" s="143"/>
      <c r="GF53" s="143"/>
      <c r="GG53" s="143"/>
      <c r="GH53" s="143"/>
      <c r="GI53" s="143"/>
      <c r="GJ53" s="143"/>
      <c r="GK53" s="143"/>
      <c r="GL53" s="143"/>
      <c r="GM53" s="143"/>
      <c r="GN53" s="143"/>
      <c r="GO53" s="143"/>
      <c r="GP53" s="143"/>
      <c r="GQ53" s="143"/>
      <c r="GR53" s="143"/>
      <c r="GS53" s="143"/>
      <c r="GT53" s="143"/>
      <c r="GU53" s="143"/>
      <c r="GV53" s="143"/>
      <c r="GW53" s="143"/>
      <c r="GX53" s="143"/>
      <c r="GY53" s="143"/>
      <c r="GZ53" s="143"/>
      <c r="HA53" s="143"/>
      <c r="HB53" s="143"/>
      <c r="HC53" s="143"/>
      <c r="HD53" s="143"/>
      <c r="HE53" s="143"/>
      <c r="HF53" s="143"/>
      <c r="HG53" s="143"/>
      <c r="HH53" s="143"/>
      <c r="HI53" s="143"/>
      <c r="HJ53" s="143"/>
      <c r="HK53" s="143"/>
      <c r="HL53" s="143"/>
      <c r="HM53" s="143"/>
      <c r="HN53" s="143"/>
      <c r="HO53" s="143"/>
      <c r="HP53" s="143"/>
      <c r="HQ53" s="143"/>
      <c r="HR53" s="143"/>
      <c r="HS53" s="143"/>
      <c r="HT53" s="143"/>
      <c r="HU53" s="143"/>
      <c r="HV53" s="143"/>
      <c r="HW53" s="143"/>
      <c r="HX53" s="143"/>
      <c r="HY53" s="143"/>
      <c r="HZ53" s="143"/>
      <c r="IA53" s="143"/>
      <c r="IB53" s="143"/>
      <c r="IC53" s="143"/>
      <c r="ID53" s="143"/>
      <c r="IE53" s="143"/>
      <c r="IF53" s="143"/>
      <c r="IG53" s="143"/>
      <c r="IH53" s="143"/>
      <c r="II53" s="143"/>
      <c r="IJ53" s="143"/>
      <c r="IK53" s="143"/>
      <c r="IL53" s="143"/>
      <c r="IM53" s="143"/>
      <c r="IN53" s="143"/>
      <c r="IO53" s="143"/>
      <c r="IP53" s="143"/>
      <c r="IQ53" s="143"/>
      <c r="IR53" s="143"/>
      <c r="IS53" s="143"/>
      <c r="IT53" s="143"/>
      <c r="IU53" s="143"/>
      <c r="IV53" s="143"/>
    </row>
    <row r="54" spans="1:256" s="99" customFormat="1" ht="12.65" customHeight="1" x14ac:dyDescent="0.25">
      <c r="A54" t="s">
        <v>844</v>
      </c>
    </row>
    <row r="55" spans="1:256" ht="12.65" customHeight="1" x14ac:dyDescent="0.25">
      <c r="A55" s="142" t="s">
        <v>845</v>
      </c>
      <c r="I55" s="143"/>
    </row>
    <row r="56" spans="1:256" ht="12.65" customHeight="1" x14ac:dyDescent="0.25">
      <c r="A56" s="142" t="s">
        <v>846</v>
      </c>
      <c r="B56" s="99"/>
      <c r="I56" s="99"/>
    </row>
    <row r="57" spans="1:256" ht="12.65" customHeight="1" x14ac:dyDescent="0.25">
      <c r="A57" s="142" t="s">
        <v>835</v>
      </c>
    </row>
    <row r="58" spans="1:256" ht="12.65" customHeight="1" x14ac:dyDescent="0.25">
      <c r="A58" s="142" t="s">
        <v>802</v>
      </c>
    </row>
    <row r="59" spans="1:256" ht="12.65" customHeight="1" x14ac:dyDescent="0.25">
      <c r="A59" s="142" t="s">
        <v>779</v>
      </c>
    </row>
    <row r="60" spans="1:256" ht="12.65" customHeight="1" x14ac:dyDescent="0.25">
      <c r="A60" s="142" t="s">
        <v>782</v>
      </c>
    </row>
    <row r="61" spans="1:256" ht="12.65" customHeight="1" x14ac:dyDescent="0.25">
      <c r="A61" s="142" t="s">
        <v>785</v>
      </c>
    </row>
    <row r="62" spans="1:256" ht="12.65" customHeight="1" x14ac:dyDescent="0.25">
      <c r="A62" s="142" t="s">
        <v>803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32"/>
  <sheetViews>
    <sheetView workbookViewId="0">
      <selection activeCell="K6" activeCellId="1" sqref="A5:IV5 K6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666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  <c r="E3" t="s">
        <v>667</v>
      </c>
      <c r="F3" t="s">
        <v>24</v>
      </c>
      <c r="H3" t="s">
        <v>24</v>
      </c>
      <c r="I3" t="s">
        <v>24</v>
      </c>
      <c r="J3" t="s">
        <v>24</v>
      </c>
    </row>
    <row r="4" spans="1:14" s="17" customFormat="1" x14ac:dyDescent="0.3">
      <c r="A4" s="33" t="s">
        <v>156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x14ac:dyDescent="0.3">
      <c r="A5" s="33" t="s">
        <v>18</v>
      </c>
      <c r="B5" s="67"/>
      <c r="C5" s="67"/>
      <c r="D5" s="67"/>
      <c r="E5" s="67" t="s">
        <v>668</v>
      </c>
      <c r="F5" s="67"/>
      <c r="G5" s="67"/>
      <c r="H5" s="67"/>
      <c r="I5" s="67"/>
      <c r="J5" s="67"/>
      <c r="K5" s="67" t="s">
        <v>669</v>
      </c>
      <c r="L5" s="67" t="s">
        <v>458</v>
      </c>
      <c r="M5" s="67" t="s">
        <v>670</v>
      </c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 t="s">
        <v>267</v>
      </c>
      <c r="C7" s="66" t="s">
        <v>482</v>
      </c>
      <c r="D7" s="66" t="s">
        <v>671</v>
      </c>
      <c r="E7" s="66" t="s">
        <v>672</v>
      </c>
      <c r="F7" s="66" t="s">
        <v>259</v>
      </c>
      <c r="G7" s="66"/>
      <c r="H7" s="66" t="s">
        <v>454</v>
      </c>
      <c r="I7" s="66" t="s">
        <v>234</v>
      </c>
      <c r="J7" s="66" t="s">
        <v>234</v>
      </c>
      <c r="K7" s="66" t="s">
        <v>349</v>
      </c>
      <c r="L7" s="66" t="s">
        <v>673</v>
      </c>
      <c r="M7" s="66" t="s">
        <v>648</v>
      </c>
      <c r="N7" s="66" t="s">
        <v>674</v>
      </c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 t="s">
        <v>379</v>
      </c>
      <c r="C9" s="66" t="s">
        <v>140</v>
      </c>
      <c r="D9" s="66" t="s">
        <v>675</v>
      </c>
      <c r="E9" s="66" t="s">
        <v>259</v>
      </c>
      <c r="F9" s="66" t="s">
        <v>275</v>
      </c>
      <c r="G9" s="66"/>
      <c r="H9" s="66" t="s">
        <v>556</v>
      </c>
      <c r="I9" s="66" t="s">
        <v>237</v>
      </c>
      <c r="J9" s="66" t="s">
        <v>378</v>
      </c>
      <c r="K9" s="66" t="s">
        <v>270</v>
      </c>
      <c r="L9" s="66" t="s">
        <v>662</v>
      </c>
      <c r="M9" s="66" t="s">
        <v>141</v>
      </c>
      <c r="N9" s="66" t="s">
        <v>676</v>
      </c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 t="s">
        <v>677</v>
      </c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 t="s">
        <v>275</v>
      </c>
      <c r="C13" s="66"/>
      <c r="D13" s="66" t="s">
        <v>346</v>
      </c>
      <c r="E13" s="66" t="s">
        <v>259</v>
      </c>
      <c r="F13" s="66"/>
      <c r="G13" s="66"/>
      <c r="H13" s="66" t="s">
        <v>346</v>
      </c>
      <c r="I13" s="66" t="s">
        <v>119</v>
      </c>
      <c r="J13" s="66" t="s">
        <v>260</v>
      </c>
      <c r="K13" s="66" t="s">
        <v>537</v>
      </c>
      <c r="L13" s="66" t="s">
        <v>379</v>
      </c>
      <c r="M13" s="66" t="s">
        <v>380</v>
      </c>
      <c r="N13" s="66" t="s">
        <v>622</v>
      </c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 t="s">
        <v>143</v>
      </c>
      <c r="C21" s="66"/>
      <c r="D21" s="66" t="s">
        <v>275</v>
      </c>
      <c r="E21" s="66" t="s">
        <v>380</v>
      </c>
      <c r="F21" s="66"/>
      <c r="G21" s="66" t="s">
        <v>141</v>
      </c>
      <c r="H21" s="66" t="s">
        <v>276</v>
      </c>
      <c r="I21" s="66"/>
      <c r="J21" s="66"/>
      <c r="K21" s="66" t="s">
        <v>346</v>
      </c>
      <c r="L21" s="66" t="s">
        <v>390</v>
      </c>
      <c r="M21" s="66" t="s">
        <v>160</v>
      </c>
      <c r="N21" s="66" t="s">
        <v>673</v>
      </c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 t="s">
        <v>80</v>
      </c>
      <c r="E23" s="66" t="s">
        <v>80</v>
      </c>
      <c r="F23" s="66"/>
      <c r="G23" s="66" t="s">
        <v>107</v>
      </c>
      <c r="H23" s="66" t="s">
        <v>111</v>
      </c>
      <c r="I23" s="66"/>
      <c r="J23" s="66"/>
      <c r="K23" s="66" t="s">
        <v>112</v>
      </c>
      <c r="L23" s="66" t="s">
        <v>105</v>
      </c>
      <c r="M23" s="66" t="s">
        <v>105</v>
      </c>
      <c r="N23" s="66" t="s">
        <v>275</v>
      </c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 t="s">
        <v>157</v>
      </c>
      <c r="E29" s="66" t="s">
        <v>157</v>
      </c>
      <c r="F29" s="66"/>
      <c r="G29" s="66" t="s">
        <v>80</v>
      </c>
      <c r="H29" s="66" t="s">
        <v>161</v>
      </c>
      <c r="I29" s="66"/>
      <c r="J29" s="66"/>
      <c r="K29" s="66" t="s">
        <v>237</v>
      </c>
      <c r="L29" s="66" t="s">
        <v>143</v>
      </c>
      <c r="M29" s="66" t="s">
        <v>81</v>
      </c>
      <c r="N29" s="66" t="s">
        <v>236</v>
      </c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 t="s">
        <v>108</v>
      </c>
      <c r="G31" s="66"/>
      <c r="H31" s="66" t="s">
        <v>141</v>
      </c>
      <c r="I31" s="66" t="s">
        <v>81</v>
      </c>
      <c r="J31" s="66" t="s">
        <v>110</v>
      </c>
      <c r="K31" s="66" t="s">
        <v>142</v>
      </c>
      <c r="L31" s="36">
        <v>3</v>
      </c>
      <c r="M31" s="66"/>
      <c r="N31" s="66" t="s">
        <v>144</v>
      </c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34"/>
  <sheetViews>
    <sheetView workbookViewId="0">
      <selection activeCell="E24" activeCellId="1" sqref="A5:IV5 E24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678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  <c r="E3" t="s">
        <v>679</v>
      </c>
    </row>
    <row r="4" spans="1:14" s="17" customFormat="1" x14ac:dyDescent="0.3">
      <c r="A4" s="33" t="s">
        <v>156</v>
      </c>
      <c r="B4" s="66"/>
      <c r="C4" s="66"/>
      <c r="D4" s="66"/>
      <c r="E4" s="66" t="s">
        <v>537</v>
      </c>
      <c r="F4" s="66" t="s">
        <v>157</v>
      </c>
      <c r="G4" s="66"/>
      <c r="H4" s="66" t="s">
        <v>651</v>
      </c>
      <c r="I4" s="66" t="s">
        <v>276</v>
      </c>
      <c r="J4" s="66" t="s">
        <v>482</v>
      </c>
      <c r="K4" s="66" t="s">
        <v>336</v>
      </c>
      <c r="L4" s="66" t="s">
        <v>680</v>
      </c>
      <c r="M4" s="66" t="s">
        <v>681</v>
      </c>
      <c r="N4" s="66" t="s">
        <v>682</v>
      </c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683</v>
      </c>
      <c r="F7" s="66" t="s">
        <v>378</v>
      </c>
      <c r="G7" s="66"/>
      <c r="H7" s="66" t="s">
        <v>644</v>
      </c>
      <c r="I7" s="66" t="s">
        <v>236</v>
      </c>
      <c r="J7" s="66" t="s">
        <v>286</v>
      </c>
      <c r="K7" s="66" t="s">
        <v>684</v>
      </c>
      <c r="L7" s="66" t="s">
        <v>478</v>
      </c>
      <c r="M7" s="66" t="s">
        <v>685</v>
      </c>
      <c r="N7" s="66" t="s">
        <v>686</v>
      </c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365</v>
      </c>
      <c r="F9" s="66" t="s">
        <v>179</v>
      </c>
      <c r="G9" s="66"/>
      <c r="H9" s="66" t="s">
        <v>453</v>
      </c>
      <c r="I9" s="66" t="s">
        <v>157</v>
      </c>
      <c r="J9" s="66" t="s">
        <v>482</v>
      </c>
      <c r="K9" s="66" t="s">
        <v>687</v>
      </c>
      <c r="L9" s="66" t="s">
        <v>688</v>
      </c>
      <c r="M9" s="66" t="s">
        <v>275</v>
      </c>
      <c r="N9" s="66" t="s">
        <v>689</v>
      </c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 t="s">
        <v>690</v>
      </c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 t="s">
        <v>116</v>
      </c>
      <c r="F13" s="66"/>
      <c r="G13" s="66"/>
      <c r="H13" s="66" t="s">
        <v>556</v>
      </c>
      <c r="I13" s="66" t="s">
        <v>80</v>
      </c>
      <c r="J13" s="66" t="s">
        <v>398</v>
      </c>
      <c r="K13" s="66" t="s">
        <v>444</v>
      </c>
      <c r="L13" s="66" t="s">
        <v>142</v>
      </c>
      <c r="M13" s="66" t="s">
        <v>276</v>
      </c>
      <c r="N13" s="66" t="s">
        <v>691</v>
      </c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 t="s">
        <v>390</v>
      </c>
      <c r="F21" s="66"/>
      <c r="G21" s="66" t="s">
        <v>24</v>
      </c>
      <c r="H21" s="66" t="s">
        <v>24</v>
      </c>
      <c r="I21" s="66"/>
      <c r="J21" s="66"/>
      <c r="K21" s="66" t="s">
        <v>364</v>
      </c>
      <c r="L21" s="66" t="s">
        <v>237</v>
      </c>
      <c r="M21" s="66" t="s">
        <v>482</v>
      </c>
      <c r="N21" s="66" t="s">
        <v>692</v>
      </c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 t="s">
        <v>110</v>
      </c>
      <c r="F23" s="66"/>
      <c r="G23" s="66"/>
      <c r="H23" s="66" t="s">
        <v>80</v>
      </c>
      <c r="I23" s="66"/>
      <c r="J23" s="66"/>
      <c r="K23" s="66" t="s">
        <v>80</v>
      </c>
      <c r="L23" s="66" t="s">
        <v>108</v>
      </c>
      <c r="M23" s="66" t="s">
        <v>106</v>
      </c>
      <c r="N23" s="66" t="s">
        <v>157</v>
      </c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 t="s">
        <v>107</v>
      </c>
      <c r="M25" s="66" t="s">
        <v>110</v>
      </c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 t="s">
        <v>111</v>
      </c>
      <c r="M27" s="66" t="s">
        <v>108</v>
      </c>
      <c r="N27" s="66"/>
    </row>
    <row r="28" spans="1:14" x14ac:dyDescent="0.3">
      <c r="A28" s="33" t="s">
        <v>18</v>
      </c>
      <c r="B28" s="67"/>
      <c r="C28" s="67"/>
      <c r="D28" s="67"/>
      <c r="E28" s="67" t="s">
        <v>24</v>
      </c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 t="s">
        <v>111</v>
      </c>
      <c r="F29" s="66"/>
      <c r="G29" s="66" t="s">
        <v>143</v>
      </c>
      <c r="H29" s="66" t="s">
        <v>140</v>
      </c>
      <c r="I29" s="66"/>
      <c r="J29" s="66"/>
      <c r="K29" s="66" t="s">
        <v>144</v>
      </c>
      <c r="L29" s="66" t="s">
        <v>112</v>
      </c>
      <c r="M29" s="66" t="s">
        <v>111</v>
      </c>
      <c r="N29" s="66" t="s">
        <v>287</v>
      </c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 t="s">
        <v>106</v>
      </c>
      <c r="F31" s="66" t="s">
        <v>106</v>
      </c>
      <c r="G31" s="66"/>
      <c r="H31" s="66" t="s">
        <v>141</v>
      </c>
      <c r="I31" s="66" t="s">
        <v>110</v>
      </c>
      <c r="J31" s="66" t="s">
        <v>80</v>
      </c>
      <c r="K31" s="66" t="s">
        <v>142</v>
      </c>
      <c r="L31" s="36">
        <v>12</v>
      </c>
      <c r="M31" s="66" t="s">
        <v>105</v>
      </c>
      <c r="N31" s="66" t="s">
        <v>364</v>
      </c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34"/>
  <sheetViews>
    <sheetView workbookViewId="0">
      <selection activeCell="E19" activeCellId="1" sqref="A5:IV5 E19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694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665</v>
      </c>
      <c r="F4" s="66"/>
      <c r="G4" s="66"/>
      <c r="H4" s="66"/>
      <c r="I4" s="66"/>
      <c r="J4" s="66"/>
      <c r="K4" s="66" t="s">
        <v>695</v>
      </c>
      <c r="L4" s="66" t="s">
        <v>696</v>
      </c>
      <c r="M4" s="66" t="s">
        <v>697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 t="s">
        <v>698</v>
      </c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699</v>
      </c>
      <c r="F7" s="66"/>
      <c r="G7" s="66"/>
      <c r="H7" s="66"/>
      <c r="I7" s="66"/>
      <c r="J7" s="66"/>
      <c r="K7" s="66" t="s">
        <v>700</v>
      </c>
      <c r="L7" s="66" t="s">
        <v>205</v>
      </c>
      <c r="M7" s="66" t="s">
        <v>536</v>
      </c>
      <c r="N7" s="66"/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260</v>
      </c>
      <c r="F9" s="66"/>
      <c r="G9" s="66"/>
      <c r="H9" s="66"/>
      <c r="I9" s="66"/>
      <c r="J9" s="66"/>
      <c r="K9" s="66" t="s">
        <v>497</v>
      </c>
      <c r="L9" s="66" t="s">
        <v>497</v>
      </c>
      <c r="M9" s="66" t="s">
        <v>143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 t="s">
        <v>179</v>
      </c>
      <c r="F13" s="66"/>
      <c r="G13" s="66"/>
      <c r="H13" s="66"/>
      <c r="I13" s="66"/>
      <c r="J13" s="66"/>
      <c r="K13" s="66" t="s">
        <v>625</v>
      </c>
      <c r="L13" s="66" t="s">
        <v>91</v>
      </c>
      <c r="M13" s="66" t="s">
        <v>364</v>
      </c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 t="s">
        <v>380</v>
      </c>
      <c r="F21" s="66"/>
      <c r="G21" s="66"/>
      <c r="H21" s="66"/>
      <c r="I21" s="66"/>
      <c r="J21" s="66"/>
      <c r="K21" s="66" t="s">
        <v>398</v>
      </c>
      <c r="L21" s="66" t="s">
        <v>144</v>
      </c>
      <c r="M21" s="66" t="s">
        <v>453</v>
      </c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 t="s">
        <v>106</v>
      </c>
      <c r="L23" s="66" t="s">
        <v>107</v>
      </c>
      <c r="M23" s="66" t="s">
        <v>105</v>
      </c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 t="s">
        <v>106</v>
      </c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 t="s">
        <v>24</v>
      </c>
      <c r="L27" s="66" t="s">
        <v>108</v>
      </c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 t="s">
        <v>701</v>
      </c>
      <c r="L29" s="66"/>
      <c r="M29" s="66" t="s">
        <v>119</v>
      </c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36">
        <v>6</v>
      </c>
      <c r="M31" s="66"/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34"/>
  <sheetViews>
    <sheetView workbookViewId="0">
      <selection activeCell="E14" activeCellId="1" sqref="A5:IV5 E14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702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619</v>
      </c>
      <c r="F4" s="66"/>
      <c r="G4" s="66"/>
      <c r="H4" s="66"/>
      <c r="I4" s="66"/>
      <c r="J4" s="66"/>
      <c r="K4" s="66" t="s">
        <v>703</v>
      </c>
      <c r="L4" s="66" t="s">
        <v>651</v>
      </c>
      <c r="M4" s="66" t="s">
        <v>497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704</v>
      </c>
      <c r="F7" s="66"/>
      <c r="G7" s="66"/>
      <c r="H7" s="66"/>
      <c r="I7" s="66"/>
      <c r="J7" s="66"/>
      <c r="K7" s="66" t="s">
        <v>222</v>
      </c>
      <c r="L7" s="66" t="s">
        <v>705</v>
      </c>
      <c r="M7" s="66" t="s">
        <v>205</v>
      </c>
      <c r="N7" s="66"/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284</v>
      </c>
      <c r="F9" s="66"/>
      <c r="G9" s="66"/>
      <c r="H9" s="66"/>
      <c r="I9" s="66"/>
      <c r="J9" s="66"/>
      <c r="K9" s="66" t="s">
        <v>662</v>
      </c>
      <c r="L9" s="66" t="s">
        <v>381</v>
      </c>
      <c r="M9" s="66" t="s">
        <v>143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 t="s">
        <v>80</v>
      </c>
      <c r="F13" s="66"/>
      <c r="G13" s="66"/>
      <c r="H13" s="66"/>
      <c r="I13" s="66"/>
      <c r="J13" s="66"/>
      <c r="K13" s="66" t="s">
        <v>286</v>
      </c>
      <c r="L13" s="66" t="s">
        <v>143</v>
      </c>
      <c r="M13" s="66" t="s">
        <v>179</v>
      </c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 t="s">
        <v>119</v>
      </c>
      <c r="F21" s="66"/>
      <c r="G21" s="70" t="s">
        <v>24</v>
      </c>
      <c r="H21" s="70" t="s">
        <v>24</v>
      </c>
      <c r="I21" s="66"/>
      <c r="J21" s="66" t="s">
        <v>24</v>
      </c>
      <c r="K21" s="66" t="s">
        <v>380</v>
      </c>
      <c r="L21" s="66" t="s">
        <v>179</v>
      </c>
      <c r="M21" s="66" t="s">
        <v>390</v>
      </c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 t="s">
        <v>106</v>
      </c>
      <c r="L23" s="66" t="s">
        <v>106</v>
      </c>
      <c r="M23" s="66" t="s">
        <v>106</v>
      </c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 t="s">
        <v>106</v>
      </c>
      <c r="L27" s="66" t="s">
        <v>80</v>
      </c>
      <c r="M27" s="66" t="s">
        <v>105</v>
      </c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 t="s">
        <v>110</v>
      </c>
      <c r="F31" s="66"/>
      <c r="G31" s="66"/>
      <c r="H31" s="66"/>
      <c r="I31" s="66"/>
      <c r="J31" s="66"/>
      <c r="K31" s="66" t="s">
        <v>398</v>
      </c>
      <c r="L31" s="36">
        <v>7</v>
      </c>
      <c r="M31" s="66"/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34"/>
  <sheetViews>
    <sheetView workbookViewId="0">
      <selection activeCell="E14" activeCellId="1" sqref="A5:IV5 E14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706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399</v>
      </c>
      <c r="F4" s="66"/>
      <c r="G4" s="66"/>
      <c r="H4" s="66"/>
      <c r="I4" s="66"/>
      <c r="J4" s="66"/>
      <c r="K4" s="66" t="s">
        <v>707</v>
      </c>
      <c r="L4" s="66" t="s">
        <v>260</v>
      </c>
      <c r="M4" s="66" t="s">
        <v>261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446</v>
      </c>
      <c r="F7" s="66"/>
      <c r="G7" s="66"/>
      <c r="H7" s="66"/>
      <c r="I7" s="66"/>
      <c r="J7" s="66"/>
      <c r="K7" s="66" t="s">
        <v>708</v>
      </c>
      <c r="L7" s="66" t="s">
        <v>697</v>
      </c>
      <c r="M7" s="66" t="s">
        <v>709</v>
      </c>
      <c r="N7" s="66"/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277</v>
      </c>
      <c r="F9" s="66"/>
      <c r="G9" s="66"/>
      <c r="H9" s="66"/>
      <c r="I9" s="66"/>
      <c r="J9" s="66"/>
      <c r="K9" s="66" t="s">
        <v>497</v>
      </c>
      <c r="L9" s="66" t="s">
        <v>629</v>
      </c>
      <c r="M9" s="66" t="s">
        <v>277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/>
      <c r="F13" s="66"/>
      <c r="G13" s="66"/>
      <c r="H13" s="66"/>
      <c r="I13" s="66"/>
      <c r="J13" s="66"/>
      <c r="K13" s="66" t="s">
        <v>160</v>
      </c>
      <c r="L13" s="66" t="s">
        <v>111</v>
      </c>
      <c r="M13" s="66" t="s">
        <v>275</v>
      </c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/>
      <c r="F21" s="66"/>
      <c r="G21" s="66"/>
      <c r="H21" s="66" t="s">
        <v>378</v>
      </c>
      <c r="I21" s="66"/>
      <c r="J21" s="66"/>
      <c r="K21" s="66" t="s">
        <v>378</v>
      </c>
      <c r="L21" s="66" t="s">
        <v>453</v>
      </c>
      <c r="M21" s="66" t="s">
        <v>453</v>
      </c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 t="s">
        <v>108</v>
      </c>
      <c r="F31" s="66"/>
      <c r="G31" s="66"/>
      <c r="H31" s="66"/>
      <c r="I31" s="66"/>
      <c r="J31" s="66"/>
      <c r="K31" s="66" t="s">
        <v>398</v>
      </c>
      <c r="L31" s="36">
        <v>9</v>
      </c>
      <c r="M31" s="66"/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3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7" activeCellId="1" sqref="A5:IV5 E7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710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634</v>
      </c>
      <c r="F4" s="66"/>
      <c r="G4" s="66"/>
      <c r="H4" s="66"/>
      <c r="I4" s="66"/>
      <c r="J4" s="66"/>
      <c r="K4" s="66" t="s">
        <v>620</v>
      </c>
      <c r="L4" s="66" t="s">
        <v>268</v>
      </c>
      <c r="M4" s="66" t="s">
        <v>711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712</v>
      </c>
      <c r="F7" s="66"/>
      <c r="G7" s="66"/>
      <c r="H7" s="66"/>
      <c r="I7" s="66"/>
      <c r="J7" s="66"/>
      <c r="K7" s="66" t="s">
        <v>713</v>
      </c>
      <c r="L7" s="66" t="s">
        <v>692</v>
      </c>
      <c r="M7" s="66" t="s">
        <v>714</v>
      </c>
      <c r="N7" s="66"/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179</v>
      </c>
      <c r="F9" s="66"/>
      <c r="G9" s="66"/>
      <c r="H9" s="66"/>
      <c r="I9" s="66"/>
      <c r="J9" s="66"/>
      <c r="K9" s="66" t="s">
        <v>348</v>
      </c>
      <c r="L9" s="66" t="s">
        <v>333</v>
      </c>
      <c r="M9" s="66" t="s">
        <v>379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/>
      <c r="F13" s="66"/>
      <c r="G13" s="66"/>
      <c r="H13" s="66"/>
      <c r="I13" s="66"/>
      <c r="J13" s="66"/>
      <c r="K13" s="66" t="s">
        <v>345</v>
      </c>
      <c r="L13" s="66" t="s">
        <v>91</v>
      </c>
      <c r="M13" s="66" t="s">
        <v>379</v>
      </c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/>
      <c r="F21" s="66"/>
      <c r="G21" s="66" t="s">
        <v>107</v>
      </c>
      <c r="H21" s="66" t="s">
        <v>380</v>
      </c>
      <c r="I21" s="66"/>
      <c r="J21" s="66" t="s">
        <v>107</v>
      </c>
      <c r="K21" s="66" t="s">
        <v>378</v>
      </c>
      <c r="L21" s="66" t="s">
        <v>390</v>
      </c>
      <c r="M21" s="71" t="s">
        <v>111</v>
      </c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 t="s">
        <v>106</v>
      </c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 t="s">
        <v>112</v>
      </c>
      <c r="F31" s="66"/>
      <c r="G31" s="66"/>
      <c r="H31" s="66"/>
      <c r="I31" s="66"/>
      <c r="J31" s="66"/>
      <c r="K31" s="66" t="s">
        <v>267</v>
      </c>
      <c r="L31" s="36">
        <v>9</v>
      </c>
      <c r="M31" s="66" t="s">
        <v>105</v>
      </c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34"/>
  <sheetViews>
    <sheetView workbookViewId="0">
      <selection activeCell="E8" activeCellId="1" sqref="A5:IV5 E8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715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716</v>
      </c>
      <c r="F4" s="66"/>
      <c r="G4" s="66"/>
      <c r="H4" s="66"/>
      <c r="I4" s="66"/>
      <c r="J4" s="66"/>
      <c r="K4" s="66" t="s">
        <v>714</v>
      </c>
      <c r="L4" s="66" t="s">
        <v>235</v>
      </c>
      <c r="M4" s="66" t="s">
        <v>665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717</v>
      </c>
      <c r="F7" s="66"/>
      <c r="G7" s="66"/>
      <c r="H7" s="66"/>
      <c r="I7" s="66"/>
      <c r="J7" s="66"/>
      <c r="K7" s="66" t="s">
        <v>718</v>
      </c>
      <c r="L7" s="66" t="s">
        <v>687</v>
      </c>
      <c r="M7" s="66" t="s">
        <v>332</v>
      </c>
      <c r="N7" s="66"/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179</v>
      </c>
      <c r="F9" s="66"/>
      <c r="G9" s="66"/>
      <c r="H9" s="66"/>
      <c r="I9" s="66"/>
      <c r="J9" s="66"/>
      <c r="K9" s="66" t="s">
        <v>348</v>
      </c>
      <c r="L9" s="66" t="s">
        <v>719</v>
      </c>
      <c r="M9" s="66" t="s">
        <v>119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/>
      <c r="F13" s="66"/>
      <c r="G13" s="66"/>
      <c r="H13" s="66"/>
      <c r="I13" s="66"/>
      <c r="J13" s="66"/>
      <c r="K13" s="66" t="s">
        <v>276</v>
      </c>
      <c r="L13" s="66"/>
      <c r="M13" s="66" t="s">
        <v>111</v>
      </c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 t="s">
        <v>105</v>
      </c>
      <c r="L21" s="66" t="s">
        <v>277</v>
      </c>
      <c r="M21" s="66" t="s">
        <v>108</v>
      </c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/>
      <c r="G31" s="66"/>
      <c r="H31" s="66"/>
      <c r="I31" s="66"/>
      <c r="J31" s="66"/>
      <c r="K31" s="66" t="s">
        <v>365</v>
      </c>
      <c r="L31" s="36"/>
      <c r="M31" s="66"/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N34"/>
  <sheetViews>
    <sheetView workbookViewId="0">
      <selection activeCell="E7" activeCellId="1" sqref="A5:IV5 E7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720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332</v>
      </c>
      <c r="F4" s="66"/>
      <c r="G4" s="66"/>
      <c r="H4" s="66"/>
      <c r="I4" s="66"/>
      <c r="J4" s="66"/>
      <c r="K4" s="66" t="s">
        <v>672</v>
      </c>
      <c r="L4" s="66" t="s">
        <v>236</v>
      </c>
      <c r="M4" s="66" t="s">
        <v>628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721</v>
      </c>
      <c r="F7" s="66"/>
      <c r="G7" s="66"/>
      <c r="H7" s="66"/>
      <c r="I7" s="66"/>
      <c r="J7" s="66"/>
      <c r="K7" s="66" t="s">
        <v>722</v>
      </c>
      <c r="L7" s="66" t="s">
        <v>711</v>
      </c>
      <c r="M7" s="66" t="s">
        <v>703</v>
      </c>
      <c r="N7" s="66"/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142</v>
      </c>
      <c r="F9" s="66"/>
      <c r="G9" s="66"/>
      <c r="H9" s="66"/>
      <c r="I9" s="66"/>
      <c r="J9" s="66"/>
      <c r="K9" s="66" t="s">
        <v>665</v>
      </c>
      <c r="L9" s="66" t="s">
        <v>537</v>
      </c>
      <c r="M9" s="66" t="s">
        <v>157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/>
      <c r="F13" s="66"/>
      <c r="G13" s="66"/>
      <c r="H13" s="66"/>
      <c r="I13" s="66"/>
      <c r="J13" s="66"/>
      <c r="K13" s="66" t="s">
        <v>142</v>
      </c>
      <c r="L13" s="66"/>
      <c r="M13" s="66" t="s">
        <v>110</v>
      </c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/>
      <c r="F21" s="66"/>
      <c r="G21" s="66"/>
      <c r="H21" s="66" t="s">
        <v>107</v>
      </c>
      <c r="I21" s="66"/>
      <c r="J21" s="66" t="s">
        <v>80</v>
      </c>
      <c r="K21" s="66" t="s">
        <v>119</v>
      </c>
      <c r="L21" s="66" t="s">
        <v>277</v>
      </c>
      <c r="M21" s="66" t="s">
        <v>108</v>
      </c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/>
      <c r="G31" s="66"/>
      <c r="H31" s="66"/>
      <c r="I31" s="66"/>
      <c r="J31" s="66"/>
      <c r="K31" s="66" t="s">
        <v>178</v>
      </c>
      <c r="L31" s="36"/>
      <c r="M31" s="66"/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34"/>
  <sheetViews>
    <sheetView workbookViewId="0">
      <selection activeCell="E9" activeCellId="1" sqref="A5:IV5 E9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723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724</v>
      </c>
      <c r="F4" s="66"/>
      <c r="G4" s="66"/>
      <c r="H4" s="66"/>
      <c r="I4" s="66"/>
      <c r="J4" s="66"/>
      <c r="K4" s="66" t="s">
        <v>699</v>
      </c>
      <c r="L4" s="66" t="s">
        <v>651</v>
      </c>
      <c r="M4" s="66" t="s">
        <v>697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 t="s">
        <v>24</v>
      </c>
      <c r="C7" s="66" t="s">
        <v>24</v>
      </c>
      <c r="D7" s="66" t="s">
        <v>24</v>
      </c>
      <c r="E7" s="66" t="s">
        <v>538</v>
      </c>
      <c r="F7" s="66"/>
      <c r="G7" s="66"/>
      <c r="H7" s="66"/>
      <c r="I7" s="66"/>
      <c r="J7" s="66"/>
      <c r="K7" s="66" t="s">
        <v>725</v>
      </c>
      <c r="L7" s="66" t="s">
        <v>180</v>
      </c>
      <c r="M7" s="66" t="s">
        <v>726</v>
      </c>
      <c r="N7" s="66"/>
    </row>
    <row r="8" spans="1:14" x14ac:dyDescent="0.3">
      <c r="A8" s="33" t="s">
        <v>18</v>
      </c>
      <c r="B8" s="67" t="s">
        <v>24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 t="s">
        <v>24</v>
      </c>
      <c r="C9" s="66"/>
      <c r="D9" s="66"/>
      <c r="E9" s="66" t="s">
        <v>91</v>
      </c>
      <c r="F9" s="66"/>
      <c r="G9" s="66"/>
      <c r="H9" s="66"/>
      <c r="I9" s="66"/>
      <c r="J9" s="66"/>
      <c r="K9" s="66" t="s">
        <v>333</v>
      </c>
      <c r="L9" s="66" t="s">
        <v>497</v>
      </c>
      <c r="M9" s="66" t="s">
        <v>141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/>
      <c r="F13" s="66"/>
      <c r="G13" s="66"/>
      <c r="H13" s="66"/>
      <c r="I13" s="66"/>
      <c r="J13" s="66"/>
      <c r="K13" s="66" t="s">
        <v>140</v>
      </c>
      <c r="L13" s="66"/>
      <c r="M13" s="66" t="s">
        <v>108</v>
      </c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/>
      <c r="F21" s="66"/>
      <c r="G21" s="66"/>
      <c r="H21" s="70" t="s">
        <v>24</v>
      </c>
      <c r="I21" s="66"/>
      <c r="J21" s="70" t="s">
        <v>24</v>
      </c>
      <c r="K21" s="66" t="s">
        <v>81</v>
      </c>
      <c r="L21" s="66" t="s">
        <v>112</v>
      </c>
      <c r="M21" s="66" t="s">
        <v>107</v>
      </c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/>
      <c r="G31" s="66"/>
      <c r="H31" s="66"/>
      <c r="I31" s="66"/>
      <c r="J31" s="66"/>
      <c r="K31" s="66" t="s">
        <v>237</v>
      </c>
      <c r="L31" s="36"/>
      <c r="M31" s="66"/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N34"/>
  <sheetViews>
    <sheetView workbookViewId="0">
      <selection activeCell="E10" activeCellId="1" sqref="A5:IV5 E10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727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728</v>
      </c>
      <c r="F4" s="66"/>
      <c r="G4" s="66"/>
      <c r="H4" s="66"/>
      <c r="I4" s="66"/>
      <c r="J4" s="66"/>
      <c r="K4" s="66" t="s">
        <v>729</v>
      </c>
      <c r="L4" s="66" t="s">
        <v>259</v>
      </c>
      <c r="M4" s="66" t="s">
        <v>444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730</v>
      </c>
      <c r="F7" s="66"/>
      <c r="G7" s="66"/>
      <c r="H7" s="66"/>
      <c r="I7" s="66"/>
      <c r="J7" s="66"/>
      <c r="K7" s="66" t="s">
        <v>731</v>
      </c>
      <c r="L7" s="66" t="s">
        <v>644</v>
      </c>
      <c r="M7" s="66" t="s">
        <v>699</v>
      </c>
      <c r="N7" s="66"/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141</v>
      </c>
      <c r="F9" s="66"/>
      <c r="G9" s="66"/>
      <c r="H9" s="66"/>
      <c r="I9" s="66"/>
      <c r="J9" s="66"/>
      <c r="K9" s="66" t="s">
        <v>444</v>
      </c>
      <c r="L9" s="66" t="s">
        <v>234</v>
      </c>
      <c r="M9" s="66" t="s">
        <v>140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/>
      <c r="F13" s="66"/>
      <c r="G13" s="66"/>
      <c r="H13" s="66"/>
      <c r="I13" s="66"/>
      <c r="J13" s="66"/>
      <c r="K13" s="66" t="s">
        <v>106</v>
      </c>
      <c r="L13" s="66"/>
      <c r="M13" s="66"/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/>
      <c r="F21" s="66"/>
      <c r="G21" s="66"/>
      <c r="H21" s="66" t="s">
        <v>106</v>
      </c>
      <c r="I21" s="66"/>
      <c r="J21" s="66"/>
      <c r="K21" s="66" t="s">
        <v>106</v>
      </c>
      <c r="L21" s="70" t="s">
        <v>732</v>
      </c>
      <c r="M21" s="66"/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/>
      <c r="G31" s="66"/>
      <c r="H31" s="66"/>
      <c r="I31" s="66"/>
      <c r="J31" s="66"/>
      <c r="K31" s="66" t="s">
        <v>157</v>
      </c>
      <c r="L31" s="36"/>
      <c r="M31" s="66"/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11F3D-FF8B-464D-90C4-E8E4C1EA0575}">
  <dimension ref="A1:O62"/>
  <sheetViews>
    <sheetView workbookViewId="0">
      <selection activeCell="A54" sqref="A54"/>
    </sheetView>
  </sheetViews>
  <sheetFormatPr defaultRowHeight="12.5" x14ac:dyDescent="0.25"/>
  <cols>
    <col min="1" max="1" width="31.54296875" customWidth="1"/>
    <col min="15" max="15" width="16.54296875" customWidth="1"/>
  </cols>
  <sheetData>
    <row r="1" spans="1:15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5" ht="13" x14ac:dyDescent="0.3">
      <c r="A3" s="115" t="s">
        <v>824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116"/>
      <c r="O3" s="116"/>
    </row>
    <row r="4" spans="1:15" ht="13" x14ac:dyDescent="0.3">
      <c r="A4" s="103"/>
      <c r="B4" s="103"/>
      <c r="C4" s="103"/>
      <c r="D4" s="103"/>
      <c r="E4" s="103" t="s">
        <v>805</v>
      </c>
      <c r="F4" s="103"/>
      <c r="G4" s="103"/>
      <c r="H4" s="103"/>
      <c r="I4" s="103"/>
      <c r="J4" s="103" t="s">
        <v>806</v>
      </c>
      <c r="K4" s="103" t="s">
        <v>807</v>
      </c>
      <c r="L4" s="103" t="s">
        <v>11</v>
      </c>
      <c r="M4" s="103" t="s">
        <v>808</v>
      </c>
      <c r="N4" s="103" t="s">
        <v>809</v>
      </c>
      <c r="O4" s="103" t="s">
        <v>13</v>
      </c>
    </row>
    <row r="5" spans="1:15" ht="13" x14ac:dyDescent="0.3">
      <c r="A5" s="72" t="s">
        <v>14</v>
      </c>
      <c r="B5" s="77"/>
      <c r="C5" s="77"/>
      <c r="D5" s="77"/>
      <c r="E5" s="78">
        <v>5935687</v>
      </c>
      <c r="F5" s="77"/>
      <c r="G5" s="77"/>
      <c r="H5" s="77"/>
      <c r="I5" s="77"/>
      <c r="J5" s="117">
        <v>10319601</v>
      </c>
      <c r="K5" s="118">
        <v>5356789</v>
      </c>
      <c r="L5" s="118">
        <v>5527405</v>
      </c>
      <c r="M5" s="118">
        <v>362860</v>
      </c>
      <c r="N5" s="78">
        <v>1324820</v>
      </c>
      <c r="O5" s="78">
        <f>SUM(E5+J5++K5+L5+M5+N5)</f>
        <v>28827162</v>
      </c>
    </row>
    <row r="6" spans="1:15" ht="13" x14ac:dyDescent="0.3">
      <c r="A6" s="72" t="s">
        <v>769</v>
      </c>
      <c r="B6" s="73" t="s">
        <v>1</v>
      </c>
      <c r="C6" s="73" t="s">
        <v>2</v>
      </c>
      <c r="D6" s="73" t="s">
        <v>3</v>
      </c>
      <c r="E6" s="74"/>
      <c r="F6" s="73" t="s">
        <v>5</v>
      </c>
      <c r="G6" s="73" t="s">
        <v>6</v>
      </c>
      <c r="H6" s="73" t="s">
        <v>7</v>
      </c>
      <c r="I6" s="73" t="s">
        <v>8</v>
      </c>
      <c r="J6" s="74"/>
      <c r="K6" s="73" t="s">
        <v>770</v>
      </c>
      <c r="L6" s="73" t="s">
        <v>771</v>
      </c>
      <c r="M6" s="73" t="s">
        <v>772</v>
      </c>
      <c r="N6" s="73" t="s">
        <v>813</v>
      </c>
      <c r="O6" s="76"/>
    </row>
    <row r="7" spans="1:15" ht="13" x14ac:dyDescent="0.3">
      <c r="A7" s="72" t="s">
        <v>789</v>
      </c>
      <c r="B7" s="101">
        <v>34</v>
      </c>
      <c r="C7" s="101">
        <v>37</v>
      </c>
      <c r="D7" s="101">
        <v>31</v>
      </c>
      <c r="E7" s="89">
        <f>SUM(B7:D7)</f>
        <v>102</v>
      </c>
      <c r="F7" s="101">
        <v>30</v>
      </c>
      <c r="G7" s="101">
        <v>85</v>
      </c>
      <c r="H7" s="101">
        <v>34</v>
      </c>
      <c r="I7" s="101">
        <v>45</v>
      </c>
      <c r="J7" s="102">
        <f>SUM(F7:I7)</f>
        <v>194</v>
      </c>
      <c r="K7" s="103">
        <v>115</v>
      </c>
      <c r="L7" s="103">
        <v>145</v>
      </c>
      <c r="M7" s="103">
        <v>7</v>
      </c>
      <c r="N7" s="102">
        <v>25</v>
      </c>
      <c r="O7" s="102">
        <f>SUM(E7,J7,K7,L7,M7,N7)</f>
        <v>588</v>
      </c>
    </row>
    <row r="8" spans="1:15" ht="13" x14ac:dyDescent="0.3">
      <c r="A8" s="72" t="s">
        <v>790</v>
      </c>
      <c r="B8" s="101">
        <v>0</v>
      </c>
      <c r="C8" s="101">
        <v>0</v>
      </c>
      <c r="D8" s="101">
        <v>0</v>
      </c>
      <c r="E8" s="89">
        <f>SUM(B8:D8)</f>
        <v>0</v>
      </c>
      <c r="F8" s="101">
        <v>0</v>
      </c>
      <c r="G8" s="101">
        <v>0</v>
      </c>
      <c r="H8" s="101">
        <v>2</v>
      </c>
      <c r="I8" s="101">
        <v>2</v>
      </c>
      <c r="J8" s="102">
        <f>SUM(F8:I8)</f>
        <v>4</v>
      </c>
      <c r="K8" s="103">
        <v>0</v>
      </c>
      <c r="L8" s="103">
        <v>0</v>
      </c>
      <c r="M8" s="103">
        <v>0</v>
      </c>
      <c r="N8" s="102">
        <v>0</v>
      </c>
      <c r="O8" s="102">
        <f>SUM(E8,J8,K8,L8,M8,N8)</f>
        <v>4</v>
      </c>
    </row>
    <row r="9" spans="1:15" ht="13" x14ac:dyDescent="0.3">
      <c r="A9" s="72" t="s">
        <v>773</v>
      </c>
      <c r="B9" s="101">
        <v>34</v>
      </c>
      <c r="C9" s="101">
        <v>35</v>
      </c>
      <c r="D9" s="101">
        <v>31</v>
      </c>
      <c r="E9" s="89">
        <f>SUM(B9:D9)</f>
        <v>100</v>
      </c>
      <c r="F9" s="101">
        <v>28</v>
      </c>
      <c r="G9" s="101">
        <v>84</v>
      </c>
      <c r="H9" s="101">
        <v>33</v>
      </c>
      <c r="I9" s="101">
        <v>42</v>
      </c>
      <c r="J9" s="102">
        <f>SUM(F9:I9)</f>
        <v>187</v>
      </c>
      <c r="K9" s="103">
        <v>113</v>
      </c>
      <c r="L9" s="103">
        <v>141</v>
      </c>
      <c r="M9" s="103">
        <v>7</v>
      </c>
      <c r="N9" s="102">
        <v>25</v>
      </c>
      <c r="O9" s="102">
        <f>SUM(E9,J9,K9,L9,M9,N9)</f>
        <v>573</v>
      </c>
    </row>
    <row r="10" spans="1:15" ht="13" x14ac:dyDescent="0.3">
      <c r="A10" s="72" t="s">
        <v>774</v>
      </c>
      <c r="B10" s="101">
        <v>0</v>
      </c>
      <c r="C10" s="101">
        <v>0</v>
      </c>
      <c r="D10" s="101">
        <v>0</v>
      </c>
      <c r="E10" s="89">
        <f>SUM(B10:D10)</f>
        <v>0</v>
      </c>
      <c r="F10" s="101">
        <v>0</v>
      </c>
      <c r="G10" s="101">
        <v>0</v>
      </c>
      <c r="H10" s="101">
        <v>2</v>
      </c>
      <c r="I10" s="101">
        <v>2</v>
      </c>
      <c r="J10" s="102">
        <f>SUM(F10:I10)</f>
        <v>4</v>
      </c>
      <c r="K10" s="103">
        <v>0</v>
      </c>
      <c r="L10" s="103">
        <v>0</v>
      </c>
      <c r="M10" s="103">
        <v>0</v>
      </c>
      <c r="N10" s="102">
        <v>0</v>
      </c>
      <c r="O10" s="102">
        <f>SUM(E10,J10,K10,L10,M10,N10)</f>
        <v>4</v>
      </c>
    </row>
    <row r="11" spans="1:15" ht="13.5" thickBot="1" x14ac:dyDescent="0.35">
      <c r="A11" s="72" t="s">
        <v>775</v>
      </c>
      <c r="B11" s="85">
        <f>(B9+B10)</f>
        <v>34</v>
      </c>
      <c r="C11" s="85">
        <f t="shared" ref="C11:N11" si="0">(C9+C10)</f>
        <v>35</v>
      </c>
      <c r="D11" s="85">
        <f t="shared" si="0"/>
        <v>31</v>
      </c>
      <c r="E11" s="138">
        <f t="shared" si="0"/>
        <v>100</v>
      </c>
      <c r="F11" s="85">
        <f t="shared" si="0"/>
        <v>28</v>
      </c>
      <c r="G11" s="85">
        <f>(G9+G10)</f>
        <v>84</v>
      </c>
      <c r="H11" s="85">
        <f t="shared" si="0"/>
        <v>35</v>
      </c>
      <c r="I11" s="85">
        <f>(I9+I10)</f>
        <v>44</v>
      </c>
      <c r="J11" s="138">
        <f t="shared" si="0"/>
        <v>191</v>
      </c>
      <c r="K11" s="138">
        <f>(K9+K10)</f>
        <v>113</v>
      </c>
      <c r="L11" s="138">
        <f t="shared" si="0"/>
        <v>141</v>
      </c>
      <c r="M11" s="138">
        <f t="shared" si="0"/>
        <v>7</v>
      </c>
      <c r="N11" s="138">
        <f t="shared" si="0"/>
        <v>25</v>
      </c>
      <c r="O11" s="126">
        <f>SUM(E11,J11,K11,L11,M11,N11)</f>
        <v>577</v>
      </c>
    </row>
    <row r="12" spans="1:15" ht="13.5" thickTop="1" x14ac:dyDescent="0.3">
      <c r="A12" s="72" t="s">
        <v>776</v>
      </c>
      <c r="B12" s="87"/>
      <c r="C12" s="87"/>
      <c r="D12" s="87"/>
      <c r="E12" s="88">
        <f>SUM(E11/E5*1000000)</f>
        <v>16.847249526465934</v>
      </c>
      <c r="F12" s="87"/>
      <c r="G12" s="87"/>
      <c r="H12" s="87"/>
      <c r="I12" s="87"/>
      <c r="J12" s="88">
        <f t="shared" ref="J12:O12" si="1">SUM(J11/J5*1000000)</f>
        <v>18.508467526990625</v>
      </c>
      <c r="K12" s="88">
        <f t="shared" si="1"/>
        <v>21.094726710348308</v>
      </c>
      <c r="L12" s="88">
        <f t="shared" si="1"/>
        <v>25.509257961014256</v>
      </c>
      <c r="M12" s="88">
        <f t="shared" si="1"/>
        <v>19.291186683569421</v>
      </c>
      <c r="N12" s="88">
        <f t="shared" si="1"/>
        <v>18.870488066303345</v>
      </c>
      <c r="O12" s="88">
        <f t="shared" si="1"/>
        <v>20.015844778615392</v>
      </c>
    </row>
    <row r="13" spans="1:15" ht="13" x14ac:dyDescent="0.3">
      <c r="A13" s="72" t="s">
        <v>19</v>
      </c>
      <c r="B13" s="85">
        <v>61</v>
      </c>
      <c r="C13" s="85">
        <v>66</v>
      </c>
      <c r="D13" s="85">
        <v>62</v>
      </c>
      <c r="E13" s="83">
        <f>SUM(B13:D13)</f>
        <v>189</v>
      </c>
      <c r="F13" s="85">
        <v>50</v>
      </c>
      <c r="G13" s="85">
        <v>147</v>
      </c>
      <c r="H13" s="85">
        <v>64</v>
      </c>
      <c r="I13" s="85">
        <v>68</v>
      </c>
      <c r="J13" s="83">
        <f>SUM(F13:I13)</f>
        <v>329</v>
      </c>
      <c r="K13" s="83">
        <v>191</v>
      </c>
      <c r="L13" s="83">
        <v>268</v>
      </c>
      <c r="M13" s="121">
        <v>2</v>
      </c>
      <c r="N13" s="83">
        <v>39</v>
      </c>
      <c r="O13" s="120">
        <f>SUM(E13,J13,K13,L13,M13,N13)</f>
        <v>1018</v>
      </c>
    </row>
    <row r="14" spans="1:15" ht="13" x14ac:dyDescent="0.3">
      <c r="A14" s="72" t="s">
        <v>776</v>
      </c>
      <c r="B14" s="87"/>
      <c r="C14" s="87"/>
      <c r="D14" s="87"/>
      <c r="E14" s="88">
        <f>SUM(E13/E5*1000000)</f>
        <v>31.841301605020618</v>
      </c>
      <c r="F14" s="87"/>
      <c r="G14" s="87"/>
      <c r="H14" s="87"/>
      <c r="I14" s="87"/>
      <c r="J14" s="88">
        <f t="shared" ref="J14:O14" si="2">SUM(J13/J5*1000000)</f>
        <v>31.881077572669717</v>
      </c>
      <c r="K14" s="88">
        <f t="shared" si="2"/>
        <v>35.655688510411743</v>
      </c>
      <c r="L14" s="88">
        <f t="shared" si="2"/>
        <v>48.48568179823986</v>
      </c>
      <c r="M14" s="88">
        <f t="shared" si="2"/>
        <v>5.5117676238769775</v>
      </c>
      <c r="N14" s="88">
        <f t="shared" si="2"/>
        <v>29.437961383433219</v>
      </c>
      <c r="O14" s="88">
        <f t="shared" si="2"/>
        <v>35.313916784454882</v>
      </c>
    </row>
    <row r="15" spans="1:15" ht="13" x14ac:dyDescent="0.3">
      <c r="A15" s="72" t="s">
        <v>20</v>
      </c>
      <c r="B15" s="85">
        <v>30</v>
      </c>
      <c r="C15" s="85">
        <v>31</v>
      </c>
      <c r="D15" s="85">
        <v>26</v>
      </c>
      <c r="E15" s="83">
        <f>SUM(B15:D15)</f>
        <v>87</v>
      </c>
      <c r="F15" s="85">
        <v>24</v>
      </c>
      <c r="G15" s="85">
        <v>55</v>
      </c>
      <c r="H15" s="85">
        <v>32</v>
      </c>
      <c r="I15" s="85">
        <v>36</v>
      </c>
      <c r="J15" s="83">
        <f>SUM(F15:I15)</f>
        <v>147</v>
      </c>
      <c r="K15" s="83">
        <v>67</v>
      </c>
      <c r="L15" s="83">
        <v>25</v>
      </c>
      <c r="M15" s="121">
        <v>8</v>
      </c>
      <c r="N15" s="83">
        <v>2</v>
      </c>
      <c r="O15" s="120">
        <f>SUM(E15,J15,K15,L15,M15,N15)</f>
        <v>336</v>
      </c>
    </row>
    <row r="16" spans="1:15" ht="13" x14ac:dyDescent="0.3">
      <c r="A16" s="72" t="s">
        <v>776</v>
      </c>
      <c r="B16" s="87"/>
      <c r="C16" s="87"/>
      <c r="D16" s="87" t="s">
        <v>24</v>
      </c>
      <c r="E16" s="88">
        <f>SUM(E15/E5*1000000)</f>
        <v>14.657107088025363</v>
      </c>
      <c r="F16" s="87"/>
      <c r="G16" s="87"/>
      <c r="H16" s="87"/>
      <c r="I16" s="87"/>
      <c r="J16" s="88">
        <f t="shared" ref="J16:O16" si="3">SUM(J15/J5*1000000)</f>
        <v>14.244736787788598</v>
      </c>
      <c r="K16" s="88">
        <f t="shared" si="3"/>
        <v>12.507492828259615</v>
      </c>
      <c r="L16" s="88">
        <f t="shared" si="3"/>
        <v>4.5229180781940173</v>
      </c>
      <c r="M16" s="88">
        <f t="shared" si="3"/>
        <v>22.04707049550791</v>
      </c>
      <c r="N16" s="88">
        <f t="shared" si="3"/>
        <v>1.5096390453042678</v>
      </c>
      <c r="O16" s="88">
        <f t="shared" si="3"/>
        <v>11.655673909211043</v>
      </c>
    </row>
    <row r="17" spans="1:15" ht="13.5" thickBot="1" x14ac:dyDescent="0.35">
      <c r="A17" s="72" t="s">
        <v>21</v>
      </c>
      <c r="B17" s="85">
        <f t="shared" ref="B17:L17" si="4">SUM(B13,B15)</f>
        <v>91</v>
      </c>
      <c r="C17" s="85">
        <f t="shared" si="4"/>
        <v>97</v>
      </c>
      <c r="D17" s="85">
        <f t="shared" si="4"/>
        <v>88</v>
      </c>
      <c r="E17" s="139">
        <f t="shared" si="4"/>
        <v>276</v>
      </c>
      <c r="F17" s="85">
        <f t="shared" si="4"/>
        <v>74</v>
      </c>
      <c r="G17" s="85">
        <f t="shared" si="4"/>
        <v>202</v>
      </c>
      <c r="H17" s="85">
        <f t="shared" si="4"/>
        <v>96</v>
      </c>
      <c r="I17" s="85">
        <f t="shared" si="4"/>
        <v>104</v>
      </c>
      <c r="J17" s="139">
        <f t="shared" si="4"/>
        <v>476</v>
      </c>
      <c r="K17" s="139">
        <f t="shared" si="4"/>
        <v>258</v>
      </c>
      <c r="L17" s="139">
        <f t="shared" si="4"/>
        <v>293</v>
      </c>
      <c r="M17" s="139">
        <f>SUM(M13+M15)</f>
        <v>10</v>
      </c>
      <c r="N17" s="139">
        <f>SUM(N13+N15)</f>
        <v>41</v>
      </c>
      <c r="O17" s="126">
        <f>SUM(E17,J17,K17,L17,M17,N17)</f>
        <v>1354</v>
      </c>
    </row>
    <row r="18" spans="1:15" ht="13.5" thickTop="1" x14ac:dyDescent="0.3">
      <c r="A18" s="72" t="s">
        <v>776</v>
      </c>
      <c r="B18" s="87"/>
      <c r="C18" s="87"/>
      <c r="D18" s="87"/>
      <c r="E18" s="88">
        <f>SUM(E17/E5*1000000)</f>
        <v>46.498408693045981</v>
      </c>
      <c r="F18" s="87"/>
      <c r="G18" s="87"/>
      <c r="H18" s="87"/>
      <c r="I18" s="87"/>
      <c r="J18" s="88">
        <f t="shared" ref="J18:O18" si="5">SUM(J17/J5*1000000)</f>
        <v>46.125814360458314</v>
      </c>
      <c r="K18" s="88">
        <f t="shared" si="5"/>
        <v>48.163181338671357</v>
      </c>
      <c r="L18" s="88">
        <f t="shared" si="5"/>
        <v>53.008599876433877</v>
      </c>
      <c r="M18" s="88">
        <f t="shared" si="5"/>
        <v>27.558838119384887</v>
      </c>
      <c r="N18" s="88">
        <f t="shared" si="5"/>
        <v>30.947600428737491</v>
      </c>
      <c r="O18" s="88">
        <f t="shared" si="5"/>
        <v>46.969590693665928</v>
      </c>
    </row>
    <row r="19" spans="1:15" ht="13" x14ac:dyDescent="0.3">
      <c r="A19" s="72" t="s">
        <v>23</v>
      </c>
      <c r="B19" s="85"/>
      <c r="C19" s="85"/>
      <c r="D19" s="85">
        <v>64</v>
      </c>
      <c r="E19" s="83">
        <f>SUM(D19)</f>
        <v>64</v>
      </c>
      <c r="F19" s="85"/>
      <c r="G19" s="85">
        <v>93</v>
      </c>
      <c r="H19" s="85" t="s">
        <v>24</v>
      </c>
      <c r="I19" s="85">
        <v>87</v>
      </c>
      <c r="J19" s="83">
        <f>SUM(G19:I19)</f>
        <v>180</v>
      </c>
      <c r="K19" s="83">
        <v>94</v>
      </c>
      <c r="L19" s="83">
        <v>64</v>
      </c>
      <c r="M19" s="89"/>
      <c r="N19" s="83">
        <v>10</v>
      </c>
      <c r="O19" s="120">
        <f>SUM(E19,J19,K19,L19,M19,N19)</f>
        <v>412</v>
      </c>
    </row>
    <row r="20" spans="1:15" ht="13" x14ac:dyDescent="0.3">
      <c r="A20" s="72" t="s">
        <v>776</v>
      </c>
      <c r="B20" s="87"/>
      <c r="C20" s="87"/>
      <c r="D20" s="87"/>
      <c r="E20" s="88">
        <f>SUM(E19/E5*1000000)</f>
        <v>10.782239696938197</v>
      </c>
      <c r="F20" s="87"/>
      <c r="G20" s="87"/>
      <c r="H20" s="87"/>
      <c r="I20" s="87"/>
      <c r="J20" s="88">
        <f>SUM(J19/J5*1000000)</f>
        <v>17.442534842190117</v>
      </c>
      <c r="K20" s="88">
        <f>SUM(K19/K5*1000000)</f>
        <v>17.547825759050806</v>
      </c>
      <c r="L20" s="88">
        <f>SUM(L19/L5*1000000)</f>
        <v>11.578670280176684</v>
      </c>
      <c r="M20" s="88"/>
      <c r="N20" s="88">
        <f>SUM(N19/N5*1000000)</f>
        <v>7.5481952265213392</v>
      </c>
      <c r="O20" s="88">
        <f>SUM(O19/O5*1000000)</f>
        <v>14.292076341056397</v>
      </c>
    </row>
    <row r="21" spans="1:15" ht="13" x14ac:dyDescent="0.3">
      <c r="A21" s="72" t="s">
        <v>25</v>
      </c>
      <c r="B21" s="85"/>
      <c r="C21" s="85"/>
      <c r="D21" s="85"/>
      <c r="E21" s="83" t="s">
        <v>24</v>
      </c>
      <c r="F21" s="85"/>
      <c r="G21" s="85">
        <v>2</v>
      </c>
      <c r="H21" s="85" t="s">
        <v>24</v>
      </c>
      <c r="I21" s="85">
        <v>1</v>
      </c>
      <c r="J21" s="83">
        <f>SUM(G21:I21)</f>
        <v>3</v>
      </c>
      <c r="K21" s="121">
        <v>0</v>
      </c>
      <c r="L21" s="121" t="s">
        <v>24</v>
      </c>
      <c r="M21" s="89"/>
      <c r="N21" s="83"/>
      <c r="O21" s="120">
        <f>SUM(E21,J21,K21,L21,M21,N21)</f>
        <v>3</v>
      </c>
    </row>
    <row r="22" spans="1:15" ht="13" x14ac:dyDescent="0.3">
      <c r="A22" s="72" t="s">
        <v>776</v>
      </c>
      <c r="B22" s="90"/>
      <c r="C22" s="90"/>
      <c r="D22" s="90"/>
      <c r="E22" s="88" t="s">
        <v>24</v>
      </c>
      <c r="F22" s="90"/>
      <c r="G22" s="90"/>
      <c r="H22" s="90"/>
      <c r="I22" s="90"/>
      <c r="J22" s="88">
        <f>SUM(J21/J5*1000000)</f>
        <v>0.29070891403650201</v>
      </c>
      <c r="K22" s="88">
        <f>SUM(K21/K5*1000000)</f>
        <v>0</v>
      </c>
      <c r="L22" s="91"/>
      <c r="M22" s="91"/>
      <c r="N22" s="88"/>
      <c r="O22" s="88">
        <f>SUM(O21/O5*1000000)</f>
        <v>0.10406851704652716</v>
      </c>
    </row>
    <row r="23" spans="1:15" ht="13" x14ac:dyDescent="0.3">
      <c r="A23" s="72" t="s">
        <v>26</v>
      </c>
      <c r="B23" s="77"/>
      <c r="C23" s="77"/>
      <c r="D23" s="85" t="s">
        <v>24</v>
      </c>
      <c r="E23" s="83" t="s">
        <v>24</v>
      </c>
      <c r="F23" s="77"/>
      <c r="G23" s="85">
        <v>0</v>
      </c>
      <c r="H23" s="85" t="s">
        <v>24</v>
      </c>
      <c r="I23" s="85">
        <v>0</v>
      </c>
      <c r="J23" s="83">
        <f>SUM(G23:I23)</f>
        <v>0</v>
      </c>
      <c r="K23" s="83" t="s">
        <v>24</v>
      </c>
      <c r="L23" s="92"/>
      <c r="M23" s="78"/>
      <c r="N23" s="83"/>
      <c r="O23" s="120">
        <f>SUM(E23,J23,K23,L23,M23,N23)</f>
        <v>0</v>
      </c>
    </row>
    <row r="24" spans="1:15" ht="13.5" thickBot="1" x14ac:dyDescent="0.35">
      <c r="A24" s="72" t="s">
        <v>27</v>
      </c>
      <c r="B24" s="77"/>
      <c r="C24" s="77"/>
      <c r="D24" s="85">
        <f>SUM(D19,D21,D23)</f>
        <v>64</v>
      </c>
      <c r="E24" s="93">
        <f>SUM(E19,E21,E23)</f>
        <v>64</v>
      </c>
      <c r="F24" s="77"/>
      <c r="G24" s="85">
        <f>SUM(G19,G21,G23)</f>
        <v>95</v>
      </c>
      <c r="H24" s="85" t="s">
        <v>24</v>
      </c>
      <c r="I24" s="85">
        <f>SUM(I19,I21,I23)</f>
        <v>88</v>
      </c>
      <c r="J24" s="93">
        <f>SUM(J19,J21,J23)</f>
        <v>183</v>
      </c>
      <c r="K24" s="93">
        <f>SUM(K19,K21,K23)</f>
        <v>94</v>
      </c>
      <c r="L24" s="93">
        <f>SUM(L19,L21,L23)</f>
        <v>64</v>
      </c>
      <c r="M24" s="89"/>
      <c r="N24" s="93">
        <f>SUM(N19,N21,N23)</f>
        <v>10</v>
      </c>
      <c r="O24" s="126">
        <f>SUM(E24,J24,K24,L24,M24,N24)</f>
        <v>415</v>
      </c>
    </row>
    <row r="25" spans="1:15" ht="13.5" thickTop="1" x14ac:dyDescent="0.3">
      <c r="A25" s="72" t="s">
        <v>776</v>
      </c>
      <c r="B25" s="87"/>
      <c r="C25" s="87"/>
      <c r="D25" s="87"/>
      <c r="E25" s="88">
        <f>SUM(E24/E5*1000000)</f>
        <v>10.782239696938197</v>
      </c>
      <c r="F25" s="87"/>
      <c r="G25" s="87"/>
      <c r="H25" s="87"/>
      <c r="I25" s="87"/>
      <c r="J25" s="88">
        <f>SUM(J24/J5*1000000)</f>
        <v>17.733243756226621</v>
      </c>
      <c r="K25" s="88">
        <f>SUM(K24/K5*1000000)</f>
        <v>17.547825759050806</v>
      </c>
      <c r="L25" s="88">
        <f>SUM(L24/L5*1000000)</f>
        <v>11.578670280176684</v>
      </c>
      <c r="M25" s="88"/>
      <c r="N25" s="88">
        <f>SUM(N24/N5*1000000)</f>
        <v>7.5481952265213392</v>
      </c>
      <c r="O25" s="88">
        <f>SUM(O24/O5*1000000)</f>
        <v>14.396144858102923</v>
      </c>
    </row>
    <row r="26" spans="1:15" ht="13" x14ac:dyDescent="0.3">
      <c r="A26" s="72" t="s">
        <v>28</v>
      </c>
      <c r="B26" s="85">
        <v>14</v>
      </c>
      <c r="C26" s="85"/>
      <c r="D26" s="85">
        <v>16</v>
      </c>
      <c r="E26" s="122">
        <f>SUM(B26,D26)</f>
        <v>30</v>
      </c>
      <c r="F26" s="85">
        <v>27</v>
      </c>
      <c r="G26" s="85">
        <v>33</v>
      </c>
      <c r="H26" s="85"/>
      <c r="I26" s="85"/>
      <c r="J26" s="122">
        <f>SUM(F26,G26,I26)</f>
        <v>60</v>
      </c>
      <c r="K26" s="122">
        <v>43</v>
      </c>
      <c r="L26" s="122">
        <v>30</v>
      </c>
      <c r="M26" s="89"/>
      <c r="N26" s="89"/>
      <c r="O26" s="120">
        <f>SUM(E26,J26,K26,L26,M26,N26)</f>
        <v>163</v>
      </c>
    </row>
    <row r="27" spans="1:15" ht="13" x14ac:dyDescent="0.3">
      <c r="A27" s="72" t="s">
        <v>776</v>
      </c>
      <c r="B27" s="87"/>
      <c r="C27" s="87"/>
      <c r="D27" s="87"/>
      <c r="E27" s="88">
        <f>SUM(E26/E5*1000000)</f>
        <v>5.0541748579397803</v>
      </c>
      <c r="F27" s="87"/>
      <c r="G27" s="87"/>
      <c r="H27" s="87"/>
      <c r="I27" s="87"/>
      <c r="J27" s="88">
        <f>SUM(J26/J5*1000000)</f>
        <v>5.8141782807300402</v>
      </c>
      <c r="K27" s="88">
        <f>SUM(K26/K5*1000000)</f>
        <v>8.0271968897785584</v>
      </c>
      <c r="L27" s="88">
        <f>SUM(L26/L5*1000000)</f>
        <v>5.42750169383282</v>
      </c>
      <c r="M27" s="88"/>
      <c r="N27" s="88"/>
      <c r="O27" s="88">
        <f>SUM(O26/O5*1000000)</f>
        <v>5.6543894261946424</v>
      </c>
    </row>
    <row r="28" spans="1:15" ht="13" x14ac:dyDescent="0.3">
      <c r="A28" s="72" t="s">
        <v>29</v>
      </c>
      <c r="B28" s="77"/>
      <c r="C28" s="77"/>
      <c r="D28" s="77"/>
      <c r="E28" s="83" t="s">
        <v>24</v>
      </c>
      <c r="F28" s="77"/>
      <c r="G28" s="85" t="s">
        <v>24</v>
      </c>
      <c r="H28" s="85" t="s">
        <v>24</v>
      </c>
      <c r="I28" s="85" t="s">
        <v>24</v>
      </c>
      <c r="J28" s="83">
        <f>SUM(G28:I28)</f>
        <v>0</v>
      </c>
      <c r="K28" s="83">
        <v>0</v>
      </c>
      <c r="L28" s="92"/>
      <c r="M28" s="78"/>
      <c r="N28" s="89"/>
      <c r="O28" s="102">
        <f>SUM(E28,J28,K28,L28,M28,N28)</f>
        <v>0</v>
      </c>
    </row>
    <row r="29" spans="1:15" ht="13.5" thickBot="1" x14ac:dyDescent="0.35">
      <c r="A29" s="72" t="s">
        <v>30</v>
      </c>
      <c r="B29" s="85">
        <f>SUM(B26,B28)</f>
        <v>14</v>
      </c>
      <c r="C29" s="77"/>
      <c r="D29" s="85">
        <f>SUM(D26,D28)</f>
        <v>16</v>
      </c>
      <c r="E29" s="93">
        <f>SUM(E26,E28)</f>
        <v>30</v>
      </c>
      <c r="F29" s="85">
        <f>SUM(F26,F28)</f>
        <v>27</v>
      </c>
      <c r="G29" s="85">
        <f>SUM(G26,G28)</f>
        <v>33</v>
      </c>
      <c r="H29" s="85" t="s">
        <v>24</v>
      </c>
      <c r="I29" s="85"/>
      <c r="J29" s="93">
        <f>SUM(,J26,J28)</f>
        <v>60</v>
      </c>
      <c r="K29" s="93">
        <f>SUM(K26,K28)</f>
        <v>43</v>
      </c>
      <c r="L29" s="93">
        <f>SUM(L26,L28)</f>
        <v>30</v>
      </c>
      <c r="M29" s="89"/>
      <c r="N29" s="89"/>
      <c r="O29" s="93">
        <f>SUM(O26,O28)</f>
        <v>163</v>
      </c>
    </row>
    <row r="30" spans="1:15" ht="13.5" thickTop="1" x14ac:dyDescent="0.3">
      <c r="A30" s="72" t="s">
        <v>776</v>
      </c>
      <c r="B30" s="87"/>
      <c r="C30" s="87"/>
      <c r="D30" s="87"/>
      <c r="E30" s="88">
        <f>SUM(E29/E5*1000000)</f>
        <v>5.0541748579397803</v>
      </c>
      <c r="F30" s="87"/>
      <c r="G30" s="87"/>
      <c r="H30" s="87"/>
      <c r="I30" s="87"/>
      <c r="J30" s="88">
        <f>SUM(J29/J5*1000000)</f>
        <v>5.8141782807300402</v>
      </c>
      <c r="K30" s="88">
        <f>SUM(K29/K5*1000000)</f>
        <v>8.0271968897785584</v>
      </c>
      <c r="L30" s="88">
        <f>SUM(L29/L5*1000000)</f>
        <v>5.42750169383282</v>
      </c>
      <c r="M30" s="88"/>
      <c r="N30" s="88"/>
      <c r="O30" s="88">
        <f>SUM(O29/O5*1000000)</f>
        <v>5.6543894261946424</v>
      </c>
    </row>
    <row r="31" spans="1:15" ht="13" x14ac:dyDescent="0.3">
      <c r="A31" s="72" t="s">
        <v>31</v>
      </c>
      <c r="B31" s="85"/>
      <c r="C31" s="85"/>
      <c r="D31" s="85">
        <v>0</v>
      </c>
      <c r="E31" s="83">
        <f>SUM(D31)</f>
        <v>0</v>
      </c>
      <c r="F31" s="85">
        <v>1</v>
      </c>
      <c r="G31" s="85">
        <v>0</v>
      </c>
      <c r="H31" s="85"/>
      <c r="I31" s="85"/>
      <c r="J31" s="83">
        <f>SUM(F31:I31)</f>
        <v>1</v>
      </c>
      <c r="K31" s="83">
        <v>0</v>
      </c>
      <c r="L31" s="83">
        <v>0</v>
      </c>
      <c r="M31" s="89"/>
      <c r="N31" s="83"/>
      <c r="O31" s="120">
        <f>SUM(E31,J31,K31,L31,M31,N31)</f>
        <v>1</v>
      </c>
    </row>
    <row r="32" spans="1:15" ht="13" x14ac:dyDescent="0.3">
      <c r="A32" s="72" t="s">
        <v>776</v>
      </c>
      <c r="B32" s="87"/>
      <c r="C32" s="87"/>
      <c r="D32" s="87"/>
      <c r="E32" s="88">
        <f>SUM(E31/E5*1000000)</f>
        <v>0</v>
      </c>
      <c r="F32" s="87"/>
      <c r="G32" s="87"/>
      <c r="H32" s="87"/>
      <c r="I32" s="87"/>
      <c r="J32" s="88">
        <f>SUM(J31/J5*1000000)</f>
        <v>9.6902971345500674E-2</v>
      </c>
      <c r="K32" s="88">
        <f>SUM(K31/K5*1000000)</f>
        <v>0</v>
      </c>
      <c r="L32" s="88">
        <f>SUM(L31/L5*1000000)</f>
        <v>0</v>
      </c>
      <c r="M32" s="88"/>
      <c r="N32" s="88"/>
      <c r="O32" s="88">
        <f>SUM(O31/O5*1000000)</f>
        <v>3.4689505682175721E-2</v>
      </c>
    </row>
    <row r="33" spans="1:15" ht="13" x14ac:dyDescent="0.3">
      <c r="A33" s="72" t="s">
        <v>32</v>
      </c>
      <c r="B33" s="85"/>
      <c r="C33" s="85"/>
      <c r="D33" s="85">
        <v>28</v>
      </c>
      <c r="E33" s="83">
        <f>SUM(D33)</f>
        <v>28</v>
      </c>
      <c r="F33" s="85">
        <v>9</v>
      </c>
      <c r="G33" s="85">
        <v>30</v>
      </c>
      <c r="H33" s="85"/>
      <c r="I33" s="85"/>
      <c r="J33" s="83">
        <f>SUM(F33:I33)</f>
        <v>39</v>
      </c>
      <c r="K33" s="83">
        <v>33</v>
      </c>
      <c r="L33" s="83">
        <v>27</v>
      </c>
      <c r="M33" s="89"/>
      <c r="N33" s="83">
        <v>3</v>
      </c>
      <c r="O33" s="120">
        <f>SUM(E33,J33,K33,L33,M33,N33)</f>
        <v>130</v>
      </c>
    </row>
    <row r="34" spans="1:15" ht="13" x14ac:dyDescent="0.3">
      <c r="A34" s="72" t="s">
        <v>776</v>
      </c>
      <c r="B34" s="90"/>
      <c r="C34" s="90"/>
      <c r="D34" s="90"/>
      <c r="E34" s="88">
        <f>SUM(E33/E5*1000000)</f>
        <v>4.7172298674104614</v>
      </c>
      <c r="F34" s="90"/>
      <c r="G34" s="90"/>
      <c r="H34" s="90"/>
      <c r="I34" s="90"/>
      <c r="J34" s="88">
        <f>SUM(J33/J5*1000000)</f>
        <v>3.7792158824745261</v>
      </c>
      <c r="K34" s="88">
        <f>SUM(K33/K5*1000000)</f>
        <v>6.1604069154114525</v>
      </c>
      <c r="L34" s="88">
        <f>SUM(L33/L5*1000000)</f>
        <v>4.8847515244495385</v>
      </c>
      <c r="M34" s="91"/>
      <c r="N34" s="88">
        <f>SUM(N33/N5*1000000)</f>
        <v>2.2644585679564018</v>
      </c>
      <c r="O34" s="88">
        <f>SUM(O33/O5*1000000)</f>
        <v>4.5096357386828441</v>
      </c>
    </row>
    <row r="35" spans="1:15" ht="13" x14ac:dyDescent="0.3">
      <c r="A35" s="72" t="s">
        <v>33</v>
      </c>
      <c r="B35" s="85"/>
      <c r="C35" s="85"/>
      <c r="D35" s="85">
        <v>2</v>
      </c>
      <c r="E35" s="83">
        <f>SUM(D35)</f>
        <v>2</v>
      </c>
      <c r="F35" s="85">
        <v>6</v>
      </c>
      <c r="G35" s="85">
        <v>10</v>
      </c>
      <c r="H35" s="85"/>
      <c r="I35" s="85"/>
      <c r="J35" s="83">
        <f>SUM(F35:I35)</f>
        <v>16</v>
      </c>
      <c r="K35" s="83">
        <v>0</v>
      </c>
      <c r="L35" s="83">
        <v>0</v>
      </c>
      <c r="M35" s="89"/>
      <c r="N35" s="83">
        <v>0</v>
      </c>
      <c r="O35" s="120">
        <f>SUM(E35,J35,K35,L35,M35,N35)</f>
        <v>18</v>
      </c>
    </row>
    <row r="36" spans="1:15" ht="13" x14ac:dyDescent="0.3">
      <c r="A36" s="72" t="s">
        <v>776</v>
      </c>
      <c r="B36" s="87"/>
      <c r="C36" s="87"/>
      <c r="D36" s="87"/>
      <c r="E36" s="88">
        <f>SUM(E35/E5*1000000)</f>
        <v>0.33694499052931864</v>
      </c>
      <c r="F36" s="87"/>
      <c r="G36" s="87"/>
      <c r="H36" s="87"/>
      <c r="I36" s="87"/>
      <c r="J36" s="88">
        <f>SUM(J35/J5*1000000)</f>
        <v>1.5504475415280108</v>
      </c>
      <c r="K36" s="88">
        <f>SUM(K35/K5*1000000)</f>
        <v>0</v>
      </c>
      <c r="L36" s="88">
        <f>SUM(L35/L5*1000000)</f>
        <v>0</v>
      </c>
      <c r="M36" s="88"/>
      <c r="N36" s="88">
        <f>SUM(N35/N5*1000000)</f>
        <v>0</v>
      </c>
      <c r="O36" s="88">
        <f>SUM(O35/O5*1000000)</f>
        <v>0.62441110227916297</v>
      </c>
    </row>
    <row r="37" spans="1:15" ht="13.5" thickBot="1" x14ac:dyDescent="0.35">
      <c r="A37" s="72" t="s">
        <v>34</v>
      </c>
      <c r="B37" s="77"/>
      <c r="C37" s="77"/>
      <c r="D37" s="85">
        <f>SUM(D31,D33,D35)</f>
        <v>30</v>
      </c>
      <c r="E37" s="139">
        <f>SUM(E31,E33,E35)</f>
        <v>30</v>
      </c>
      <c r="F37" s="85">
        <f>SUM(F31,F33,F35)</f>
        <v>16</v>
      </c>
      <c r="G37" s="85">
        <f>SUM(G31,G33,G35)</f>
        <v>40</v>
      </c>
      <c r="H37" s="77"/>
      <c r="I37" s="77"/>
      <c r="J37" s="139">
        <f>SUM(J31,J33,J35)</f>
        <v>56</v>
      </c>
      <c r="K37" s="139">
        <f>SUM(K31,K33,K35)</f>
        <v>33</v>
      </c>
      <c r="L37" s="139">
        <f>SUM(L31,L33,L35)</f>
        <v>27</v>
      </c>
      <c r="M37" s="89"/>
      <c r="N37" s="139">
        <f>SUM(N31,N33,N35)</f>
        <v>3</v>
      </c>
      <c r="O37" s="126">
        <f>SUM(E37,J37,K37,L37,M37,N37)</f>
        <v>149</v>
      </c>
    </row>
    <row r="38" spans="1:15" ht="13.5" thickTop="1" x14ac:dyDescent="0.3">
      <c r="A38" s="72" t="s">
        <v>776</v>
      </c>
      <c r="B38" s="87"/>
      <c r="C38" s="87"/>
      <c r="D38" s="87"/>
      <c r="E38" s="88">
        <f>SUM(E37/E5*1000000)</f>
        <v>5.0541748579397803</v>
      </c>
      <c r="F38" s="87"/>
      <c r="G38" s="87"/>
      <c r="H38" s="87"/>
      <c r="I38" s="87"/>
      <c r="J38" s="88">
        <f>SUM(J37/J5*1000000)</f>
        <v>5.4265663953480372</v>
      </c>
      <c r="K38" s="88">
        <f>SUM(K37/K5*1000000)</f>
        <v>6.1604069154114525</v>
      </c>
      <c r="L38" s="88">
        <f>SUM(L37/L5*1000000)</f>
        <v>4.8847515244495385</v>
      </c>
      <c r="M38" s="88"/>
      <c r="N38" s="88">
        <f>SUM(N37/N5*1000000)</f>
        <v>2.2644585679564018</v>
      </c>
      <c r="O38" s="88">
        <f>SUM(O37/O5*1000000)</f>
        <v>5.1687363466441827</v>
      </c>
    </row>
    <row r="39" spans="1:15" ht="13.5" thickBot="1" x14ac:dyDescent="0.35">
      <c r="A39" s="72" t="s">
        <v>35</v>
      </c>
      <c r="B39" s="85"/>
      <c r="C39" s="85"/>
      <c r="D39" s="85">
        <v>6</v>
      </c>
      <c r="E39" s="138">
        <f>(SUM(B39:D39))</f>
        <v>6</v>
      </c>
      <c r="F39" s="85">
        <v>8</v>
      </c>
      <c r="G39" s="85">
        <v>2</v>
      </c>
      <c r="H39" s="85">
        <v>5</v>
      </c>
      <c r="I39" s="85">
        <v>8</v>
      </c>
      <c r="J39" s="138">
        <f>SUM(F39:I39)</f>
        <v>23</v>
      </c>
      <c r="K39" s="138">
        <v>15</v>
      </c>
      <c r="L39" s="138">
        <v>39</v>
      </c>
      <c r="M39" s="89"/>
      <c r="N39" s="138">
        <v>2</v>
      </c>
      <c r="O39" s="126">
        <f>SUM(E39,J39,K39,L39,M39,N39)</f>
        <v>85</v>
      </c>
    </row>
    <row r="40" spans="1:15" ht="13.5" thickTop="1" x14ac:dyDescent="0.3">
      <c r="A40" s="72" t="s">
        <v>776</v>
      </c>
      <c r="B40" s="90"/>
      <c r="C40" s="90"/>
      <c r="D40" s="90"/>
      <c r="E40" s="88">
        <f>SUM(E39/E5*1000000)</f>
        <v>1.0108349715879561</v>
      </c>
      <c r="F40" s="90"/>
      <c r="G40" s="90"/>
      <c r="H40" s="90"/>
      <c r="I40" s="90"/>
      <c r="J40" s="88">
        <f>SUM(J39/J5*1000000)</f>
        <v>2.2287683409465155</v>
      </c>
      <c r="K40" s="88">
        <f>SUM(K39/K5*1000000)</f>
        <v>2.8001849615506602</v>
      </c>
      <c r="L40" s="88">
        <f>SUM(L39/L5*1000000)</f>
        <v>7.0557522019826671</v>
      </c>
      <c r="M40" s="91"/>
      <c r="N40" s="88">
        <f>SUM(N39/N5*1000000)</f>
        <v>1.5096390453042678</v>
      </c>
      <c r="O40" s="88">
        <f>SUM(O39/O5*1000000)</f>
        <v>2.9486079829849361</v>
      </c>
    </row>
    <row r="41" spans="1:15" ht="13.5" thickBot="1" x14ac:dyDescent="0.35">
      <c r="A41" s="72" t="s">
        <v>751</v>
      </c>
      <c r="B41" s="77"/>
      <c r="C41" s="77"/>
      <c r="D41" s="77"/>
      <c r="E41" s="78" t="s">
        <v>24</v>
      </c>
      <c r="F41" s="85">
        <v>1</v>
      </c>
      <c r="G41" s="85">
        <v>0</v>
      </c>
      <c r="H41" s="85">
        <v>9</v>
      </c>
      <c r="I41" s="85">
        <v>3</v>
      </c>
      <c r="J41" s="138">
        <f>SUM(F41:I41)</f>
        <v>13</v>
      </c>
      <c r="K41" s="140">
        <v>3</v>
      </c>
      <c r="L41" s="140">
        <v>0</v>
      </c>
      <c r="M41" s="91"/>
      <c r="N41" s="89"/>
      <c r="O41" s="126">
        <f>SUM(E41,J41,K41,L41,M41,N41)</f>
        <v>16</v>
      </c>
    </row>
    <row r="42" spans="1:15" ht="13.5" thickTop="1" x14ac:dyDescent="0.3">
      <c r="A42" s="72" t="s">
        <v>776</v>
      </c>
      <c r="B42" s="90"/>
      <c r="C42" s="90"/>
      <c r="D42" s="90"/>
      <c r="E42" s="91"/>
      <c r="F42" s="90"/>
      <c r="G42" s="90"/>
      <c r="H42" s="90"/>
      <c r="I42" s="90"/>
      <c r="J42" s="88">
        <f>SUM(J41/J5*1000000)</f>
        <v>1.2597386274915088</v>
      </c>
      <c r="K42" s="88">
        <f>SUM(K41/K5*1000000)</f>
        <v>0.56003699231013204</v>
      </c>
      <c r="L42" s="88">
        <f>SUM(L41/L5*1000000)</f>
        <v>0</v>
      </c>
      <c r="M42" s="91"/>
      <c r="N42" s="88"/>
      <c r="O42" s="88">
        <f>SUM(O41/O5*1000000)</f>
        <v>0.55503209091481154</v>
      </c>
    </row>
    <row r="43" spans="1:15" ht="13.5" thickBot="1" x14ac:dyDescent="0.35">
      <c r="A43" s="106" t="s">
        <v>37</v>
      </c>
      <c r="B43" s="77"/>
      <c r="C43" s="77"/>
      <c r="D43" s="77"/>
      <c r="E43" s="78"/>
      <c r="F43" s="77"/>
      <c r="G43" s="85">
        <v>0</v>
      </c>
      <c r="H43" s="77"/>
      <c r="I43" s="77" t="s">
        <v>24</v>
      </c>
      <c r="J43" s="138">
        <f>SUM(F43:I43)</f>
        <v>0</v>
      </c>
      <c r="K43" s="78"/>
      <c r="L43" s="138">
        <v>0</v>
      </c>
      <c r="M43" s="78"/>
      <c r="N43" s="89"/>
      <c r="O43" s="126">
        <f>SUM(E43,J43,K43,L43,M43,N43)</f>
        <v>0</v>
      </c>
    </row>
    <row r="44" spans="1:15" ht="13.5" thickTop="1" x14ac:dyDescent="0.3">
      <c r="A44" s="106" t="s">
        <v>776</v>
      </c>
      <c r="B44" s="77"/>
      <c r="C44" s="77"/>
      <c r="D44" s="77"/>
      <c r="E44" s="78"/>
      <c r="F44" s="77"/>
      <c r="G44" s="85"/>
      <c r="H44" s="77"/>
      <c r="I44" s="77"/>
      <c r="J44" s="88">
        <f>SUM(J43/J5*1000000)</f>
        <v>0</v>
      </c>
      <c r="K44" s="78"/>
      <c r="L44" s="88">
        <f>SUM(L43/L5*1000000)</f>
        <v>0</v>
      </c>
      <c r="M44" s="78"/>
      <c r="N44" s="88"/>
      <c r="O44" s="88">
        <f>SUM(O43/O5*1000000)</f>
        <v>0</v>
      </c>
    </row>
    <row r="45" spans="1:15" x14ac:dyDescent="0.25">
      <c r="A45" s="81"/>
      <c r="B45" s="113"/>
      <c r="C45" s="113"/>
      <c r="D45" s="113"/>
      <c r="E45" s="113"/>
      <c r="F45" s="81"/>
      <c r="G45" s="81"/>
      <c r="H45" s="81"/>
      <c r="I45" s="112"/>
      <c r="J45" s="81"/>
      <c r="K45" s="81"/>
      <c r="L45" s="81"/>
      <c r="M45" s="81"/>
      <c r="N45" s="81"/>
      <c r="O45" s="81"/>
    </row>
    <row r="46" spans="1:15" ht="15.5" x14ac:dyDescent="0.35">
      <c r="A46" s="141"/>
      <c r="B46" s="113"/>
      <c r="C46" s="113"/>
      <c r="D46" s="113"/>
      <c r="E46" s="113"/>
      <c r="F46" s="96"/>
      <c r="G46" s="96"/>
      <c r="H46" s="96"/>
      <c r="I46" s="112"/>
      <c r="J46" s="96"/>
      <c r="K46" s="96"/>
      <c r="L46" s="96"/>
      <c r="M46" s="96"/>
      <c r="N46" s="96"/>
      <c r="O46" s="96"/>
    </row>
    <row r="47" spans="1:15" x14ac:dyDescent="0.25">
      <c r="A47" t="s">
        <v>825</v>
      </c>
      <c r="B47" s="113"/>
      <c r="C47" s="113"/>
      <c r="D47" s="113"/>
      <c r="E47" s="113"/>
      <c r="F47" s="81"/>
      <c r="G47" s="81"/>
      <c r="H47" s="81"/>
      <c r="I47" s="112"/>
      <c r="J47" s="81"/>
      <c r="K47" s="81"/>
      <c r="L47" s="81"/>
      <c r="M47" s="81"/>
      <c r="N47" s="81"/>
      <c r="O47" s="81"/>
    </row>
    <row r="48" spans="1:15" x14ac:dyDescent="0.25">
      <c r="A48" t="s">
        <v>826</v>
      </c>
    </row>
    <row r="49" spans="1:1" x14ac:dyDescent="0.25">
      <c r="A49" t="s">
        <v>827</v>
      </c>
    </row>
    <row r="50" spans="1:1" x14ac:dyDescent="0.25">
      <c r="A50" t="s">
        <v>828</v>
      </c>
    </row>
    <row r="51" spans="1:1" x14ac:dyDescent="0.25">
      <c r="A51" t="s">
        <v>829</v>
      </c>
    </row>
    <row r="52" spans="1:1" x14ac:dyDescent="0.25">
      <c r="A52" t="s">
        <v>830</v>
      </c>
    </row>
    <row r="53" spans="1:1" x14ac:dyDescent="0.25">
      <c r="A53" t="s">
        <v>831</v>
      </c>
    </row>
    <row r="54" spans="1:1" x14ac:dyDescent="0.25">
      <c r="A54" t="s">
        <v>832</v>
      </c>
    </row>
    <row r="55" spans="1:1" x14ac:dyDescent="0.25">
      <c r="A55" t="s">
        <v>833</v>
      </c>
    </row>
    <row r="56" spans="1:1" x14ac:dyDescent="0.25">
      <c r="A56" s="142" t="s">
        <v>834</v>
      </c>
    </row>
    <row r="57" spans="1:1" x14ac:dyDescent="0.25">
      <c r="A57" s="142" t="s">
        <v>835</v>
      </c>
    </row>
    <row r="58" spans="1:1" x14ac:dyDescent="0.25">
      <c r="A58" s="142" t="s">
        <v>802</v>
      </c>
    </row>
    <row r="59" spans="1:1" x14ac:dyDescent="0.25">
      <c r="A59" s="142" t="s">
        <v>779</v>
      </c>
    </row>
    <row r="60" spans="1:1" x14ac:dyDescent="0.25">
      <c r="A60" s="142" t="s">
        <v>782</v>
      </c>
    </row>
    <row r="61" spans="1:1" x14ac:dyDescent="0.25">
      <c r="A61" s="142" t="s">
        <v>785</v>
      </c>
    </row>
    <row r="62" spans="1:1" x14ac:dyDescent="0.25">
      <c r="A62" s="142" t="s">
        <v>803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34"/>
  <sheetViews>
    <sheetView workbookViewId="0">
      <selection activeCell="E10" activeCellId="1" sqref="A5:IV5 E10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733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662</v>
      </c>
      <c r="F4" s="66"/>
      <c r="G4" s="66"/>
      <c r="H4" s="66"/>
      <c r="I4" s="66"/>
      <c r="J4" s="66"/>
      <c r="K4" s="66" t="s">
        <v>734</v>
      </c>
      <c r="L4" s="66" t="s">
        <v>259</v>
      </c>
      <c r="M4" s="66" t="s">
        <v>269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724</v>
      </c>
      <c r="F7" s="66"/>
      <c r="G7" s="66"/>
      <c r="H7" s="66"/>
      <c r="I7" s="66"/>
      <c r="J7" s="66"/>
      <c r="K7" s="66" t="s">
        <v>366</v>
      </c>
      <c r="L7" s="66" t="s">
        <v>454</v>
      </c>
      <c r="M7" s="66" t="s">
        <v>483</v>
      </c>
      <c r="N7" s="66"/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110</v>
      </c>
      <c r="F9" s="66"/>
      <c r="G9" s="66"/>
      <c r="H9" s="66"/>
      <c r="I9" s="66"/>
      <c r="J9" s="66"/>
      <c r="K9" s="66" t="s">
        <v>629</v>
      </c>
      <c r="L9" s="66" t="s">
        <v>269</v>
      </c>
      <c r="M9" s="66" t="s">
        <v>119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 t="s">
        <v>107</v>
      </c>
      <c r="M21" s="66"/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/>
      <c r="G31" s="66"/>
      <c r="H31" s="66"/>
      <c r="I31" s="66"/>
      <c r="J31" s="66"/>
      <c r="K31" s="66" t="s">
        <v>111</v>
      </c>
      <c r="L31" s="36"/>
      <c r="M31" s="66"/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N34"/>
  <sheetViews>
    <sheetView workbookViewId="0">
      <selection activeCell="E10" activeCellId="1" sqref="A5:IV5 E10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735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688</v>
      </c>
      <c r="F4" s="66"/>
      <c r="G4" s="66"/>
      <c r="H4" s="66"/>
      <c r="I4" s="66"/>
      <c r="J4" s="66"/>
      <c r="K4" s="66" t="s">
        <v>716</v>
      </c>
      <c r="L4" s="66" t="s">
        <v>199</v>
      </c>
      <c r="M4" s="66" t="s">
        <v>696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621</v>
      </c>
      <c r="F7" s="66"/>
      <c r="G7" s="66"/>
      <c r="H7" s="66"/>
      <c r="I7" s="66"/>
      <c r="J7" s="66"/>
      <c r="K7" s="66" t="s">
        <v>736</v>
      </c>
      <c r="L7" s="66" t="s">
        <v>399</v>
      </c>
      <c r="M7" s="66" t="s">
        <v>703</v>
      </c>
      <c r="N7" s="66"/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80</v>
      </c>
      <c r="F9" s="66"/>
      <c r="G9" s="66"/>
      <c r="H9" s="66"/>
      <c r="I9" s="66"/>
      <c r="J9" s="66"/>
      <c r="K9" s="66" t="s">
        <v>334</v>
      </c>
      <c r="L9" s="66" t="s">
        <v>482</v>
      </c>
      <c r="M9" s="66" t="s">
        <v>107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/>
      <c r="G31" s="66"/>
      <c r="H31" s="66"/>
      <c r="I31" s="66"/>
      <c r="J31" s="66"/>
      <c r="K31" s="66" t="s">
        <v>110</v>
      </c>
      <c r="L31" s="36"/>
      <c r="M31" s="66"/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N34"/>
  <sheetViews>
    <sheetView workbookViewId="0">
      <selection activeCell="G13" activeCellId="1" sqref="A5:IV5 G13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737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660</v>
      </c>
      <c r="F4" s="66"/>
      <c r="G4" s="66"/>
      <c r="H4" s="66"/>
      <c r="I4" s="66"/>
      <c r="J4" s="66"/>
      <c r="K4" s="66" t="s">
        <v>734</v>
      </c>
      <c r="L4" s="66" t="s">
        <v>664</v>
      </c>
      <c r="M4" s="66" t="s">
        <v>619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738</v>
      </c>
      <c r="F7" s="66"/>
      <c r="G7" s="66"/>
      <c r="H7" s="66"/>
      <c r="I7" s="66"/>
      <c r="J7" s="66"/>
      <c r="K7" s="66" t="s">
        <v>739</v>
      </c>
      <c r="L7" s="66" t="s">
        <v>399</v>
      </c>
      <c r="M7" s="66" t="s">
        <v>740</v>
      </c>
      <c r="N7" s="66"/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108</v>
      </c>
      <c r="F9" s="66"/>
      <c r="G9" s="66"/>
      <c r="H9" s="66"/>
      <c r="I9" s="66"/>
      <c r="J9" s="66"/>
      <c r="K9" s="66" t="s">
        <v>619</v>
      </c>
      <c r="L9" s="66" t="s">
        <v>345</v>
      </c>
      <c r="M9" s="66" t="s">
        <v>119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/>
      <c r="G31" s="66"/>
      <c r="H31" s="66"/>
      <c r="I31" s="66"/>
      <c r="J31" s="66"/>
      <c r="K31" s="66" t="s">
        <v>80</v>
      </c>
      <c r="L31" s="36"/>
      <c r="M31" s="66"/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N34"/>
  <sheetViews>
    <sheetView workbookViewId="0">
      <selection activeCell="E9" activeCellId="1" sqref="A5:IV5 E9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741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24</v>
      </c>
      <c r="F4" s="66"/>
      <c r="G4" s="66"/>
      <c r="H4" s="66"/>
      <c r="I4" s="66"/>
      <c r="J4" s="66"/>
      <c r="K4" s="66" t="s">
        <v>24</v>
      </c>
      <c r="L4" s="66" t="s">
        <v>24</v>
      </c>
      <c r="M4" s="66" t="s">
        <v>24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726</v>
      </c>
      <c r="F7" s="66"/>
      <c r="G7" s="66"/>
      <c r="H7" s="66"/>
      <c r="I7" s="66"/>
      <c r="J7" s="66"/>
      <c r="K7" s="66" t="s">
        <v>742</v>
      </c>
      <c r="L7" s="66" t="s">
        <v>199</v>
      </c>
      <c r="M7" s="66" t="s">
        <v>332</v>
      </c>
      <c r="N7" s="66"/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107</v>
      </c>
      <c r="F9" s="66"/>
      <c r="G9" s="66"/>
      <c r="H9" s="66"/>
      <c r="I9" s="66"/>
      <c r="J9" s="66"/>
      <c r="K9" s="66" t="s">
        <v>743</v>
      </c>
      <c r="L9" s="66" t="s">
        <v>346</v>
      </c>
      <c r="M9" s="66" t="s">
        <v>112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/>
      <c r="G31" s="66"/>
      <c r="H31" s="66"/>
      <c r="I31" s="66"/>
      <c r="J31" s="66"/>
      <c r="K31" s="66" t="s">
        <v>106</v>
      </c>
      <c r="L31" s="36"/>
      <c r="M31" s="66"/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23"/>
  <sheetViews>
    <sheetView workbookViewId="0">
      <selection activeCell="F23" activeCellId="1" sqref="A5:IV5 F23"/>
    </sheetView>
  </sheetViews>
  <sheetFormatPr defaultRowHeight="12.5" x14ac:dyDescent="0.25"/>
  <cols>
    <col min="2" max="3" width="10.54296875" customWidth="1"/>
  </cols>
  <sheetData>
    <row r="1" spans="1:6" x14ac:dyDescent="0.25">
      <c r="B1" t="s">
        <v>744</v>
      </c>
      <c r="C1" t="s">
        <v>745</v>
      </c>
      <c r="D1" t="s">
        <v>746</v>
      </c>
      <c r="E1" t="s">
        <v>747</v>
      </c>
      <c r="F1" t="s">
        <v>748</v>
      </c>
    </row>
    <row r="2" spans="1:6" x14ac:dyDescent="0.25">
      <c r="A2">
        <v>1979</v>
      </c>
      <c r="B2">
        <v>136</v>
      </c>
      <c r="C2">
        <v>96</v>
      </c>
      <c r="D2">
        <v>230</v>
      </c>
      <c r="E2">
        <v>0</v>
      </c>
      <c r="F2">
        <v>133</v>
      </c>
    </row>
    <row r="3" spans="1:6" x14ac:dyDescent="0.25">
      <c r="A3">
        <v>1978</v>
      </c>
      <c r="B3">
        <v>112</v>
      </c>
      <c r="C3">
        <v>99</v>
      </c>
      <c r="D3">
        <v>230</v>
      </c>
      <c r="E3">
        <v>2</v>
      </c>
      <c r="F3">
        <v>138</v>
      </c>
    </row>
    <row r="4" spans="1:6" x14ac:dyDescent="0.25">
      <c r="A4">
        <v>1977</v>
      </c>
      <c r="B4">
        <v>110</v>
      </c>
      <c r="C4">
        <v>101</v>
      </c>
      <c r="D4">
        <v>214</v>
      </c>
      <c r="E4">
        <v>0</v>
      </c>
      <c r="F4">
        <v>145</v>
      </c>
    </row>
    <row r="5" spans="1:6" x14ac:dyDescent="0.25">
      <c r="A5">
        <v>1976</v>
      </c>
      <c r="B5">
        <v>93</v>
      </c>
      <c r="C5">
        <v>82</v>
      </c>
      <c r="D5">
        <v>175</v>
      </c>
      <c r="E5">
        <v>2</v>
      </c>
      <c r="F5">
        <v>114</v>
      </c>
    </row>
    <row r="6" spans="1:6" x14ac:dyDescent="0.25">
      <c r="A6">
        <v>1975</v>
      </c>
      <c r="B6">
        <v>80</v>
      </c>
      <c r="C6">
        <v>112</v>
      </c>
      <c r="D6">
        <v>192</v>
      </c>
      <c r="E6">
        <v>2</v>
      </c>
      <c r="F6">
        <v>126</v>
      </c>
    </row>
    <row r="7" spans="1:6" x14ac:dyDescent="0.25">
      <c r="A7">
        <v>1974</v>
      </c>
      <c r="B7">
        <v>98</v>
      </c>
      <c r="C7">
        <v>90</v>
      </c>
      <c r="D7">
        <v>207</v>
      </c>
      <c r="E7">
        <v>2</v>
      </c>
      <c r="F7">
        <v>156</v>
      </c>
    </row>
    <row r="8" spans="1:6" x14ac:dyDescent="0.25">
      <c r="A8">
        <v>1973</v>
      </c>
      <c r="B8">
        <v>82</v>
      </c>
      <c r="C8">
        <v>76</v>
      </c>
      <c r="D8">
        <v>194</v>
      </c>
      <c r="F8">
        <v>164</v>
      </c>
    </row>
    <row r="9" spans="1:6" x14ac:dyDescent="0.25">
      <c r="A9">
        <v>1972</v>
      </c>
      <c r="B9">
        <v>64</v>
      </c>
      <c r="C9">
        <v>48</v>
      </c>
      <c r="D9">
        <v>184</v>
      </c>
      <c r="F9">
        <v>132</v>
      </c>
    </row>
    <row r="10" spans="1:6" x14ac:dyDescent="0.25">
      <c r="A10">
        <v>1971</v>
      </c>
      <c r="B10">
        <v>33</v>
      </c>
      <c r="C10">
        <v>36</v>
      </c>
      <c r="D10">
        <v>146</v>
      </c>
      <c r="F10">
        <v>131</v>
      </c>
    </row>
    <row r="11" spans="1:6" x14ac:dyDescent="0.25">
      <c r="A11">
        <v>1970</v>
      </c>
      <c r="B11">
        <v>11</v>
      </c>
      <c r="C11">
        <v>22</v>
      </c>
      <c r="D11">
        <v>146</v>
      </c>
      <c r="F11">
        <v>134</v>
      </c>
    </row>
    <row r="12" spans="1:6" x14ac:dyDescent="0.25">
      <c r="A12">
        <v>1969</v>
      </c>
      <c r="B12">
        <v>18</v>
      </c>
      <c r="C12">
        <v>12</v>
      </c>
      <c r="D12">
        <v>96</v>
      </c>
      <c r="F12">
        <v>69</v>
      </c>
    </row>
    <row r="13" spans="1:6" x14ac:dyDescent="0.25">
      <c r="A13">
        <v>1968</v>
      </c>
      <c r="B13">
        <v>29</v>
      </c>
      <c r="C13">
        <v>6</v>
      </c>
      <c r="D13">
        <v>71</v>
      </c>
      <c r="F13">
        <v>43</v>
      </c>
    </row>
    <row r="14" spans="1:6" x14ac:dyDescent="0.25">
      <c r="A14">
        <v>1967</v>
      </c>
      <c r="B14">
        <v>12</v>
      </c>
      <c r="C14">
        <v>11</v>
      </c>
      <c r="D14">
        <v>57</v>
      </c>
      <c r="F14">
        <v>14</v>
      </c>
    </row>
    <row r="15" spans="1:6" x14ac:dyDescent="0.25">
      <c r="A15">
        <v>1966</v>
      </c>
      <c r="B15">
        <v>2</v>
      </c>
      <c r="C15">
        <v>5</v>
      </c>
      <c r="D15">
        <v>39</v>
      </c>
      <c r="F15">
        <v>10</v>
      </c>
    </row>
    <row r="16" spans="1:6" x14ac:dyDescent="0.25">
      <c r="A16">
        <v>1965</v>
      </c>
      <c r="B16">
        <v>1</v>
      </c>
      <c r="C16">
        <v>2</v>
      </c>
      <c r="D16">
        <v>14</v>
      </c>
      <c r="F16">
        <v>12</v>
      </c>
    </row>
    <row r="17" spans="1:6" x14ac:dyDescent="0.25">
      <c r="A17">
        <v>1964</v>
      </c>
      <c r="B17">
        <v>1</v>
      </c>
      <c r="C17">
        <v>6</v>
      </c>
      <c r="D17">
        <v>7</v>
      </c>
      <c r="F17">
        <v>6</v>
      </c>
    </row>
    <row r="18" spans="1:6" x14ac:dyDescent="0.25">
      <c r="A18">
        <v>1963</v>
      </c>
      <c r="C18">
        <v>1</v>
      </c>
    </row>
    <row r="19" spans="1:6" x14ac:dyDescent="0.25">
      <c r="A19">
        <v>1962</v>
      </c>
      <c r="C19">
        <v>1</v>
      </c>
    </row>
    <row r="20" spans="1:6" x14ac:dyDescent="0.25">
      <c r="A20">
        <v>1961</v>
      </c>
      <c r="C20">
        <v>1</v>
      </c>
    </row>
    <row r="21" spans="1:6" x14ac:dyDescent="0.25">
      <c r="A21">
        <v>1960</v>
      </c>
      <c r="C21">
        <v>2</v>
      </c>
    </row>
    <row r="22" spans="1:6" ht="13" x14ac:dyDescent="0.3">
      <c r="A22" s="34">
        <v>1956</v>
      </c>
      <c r="C22">
        <v>1</v>
      </c>
    </row>
    <row r="23" spans="1:6" x14ac:dyDescent="0.25">
      <c r="F23">
        <f>SUM(F2:F22)</f>
        <v>1527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C53"/>
  <sheetViews>
    <sheetView workbookViewId="0">
      <selection activeCell="C33" activeCellId="1" sqref="A5:IV5 C33"/>
    </sheetView>
  </sheetViews>
  <sheetFormatPr defaultRowHeight="12.5" x14ac:dyDescent="0.25"/>
  <sheetData>
    <row r="1" spans="1:2" x14ac:dyDescent="0.25">
      <c r="B1" t="s">
        <v>749</v>
      </c>
    </row>
    <row r="2" spans="1:2" x14ac:dyDescent="0.25">
      <c r="A2">
        <v>2010</v>
      </c>
      <c r="B2">
        <v>331</v>
      </c>
    </row>
    <row r="3" spans="1:2" x14ac:dyDescent="0.25">
      <c r="A3">
        <v>2009</v>
      </c>
      <c r="B3">
        <v>327</v>
      </c>
    </row>
    <row r="4" spans="1:2" x14ac:dyDescent="0.25">
      <c r="A4">
        <v>2008</v>
      </c>
      <c r="B4">
        <v>278</v>
      </c>
    </row>
    <row r="5" spans="1:2" x14ac:dyDescent="0.25">
      <c r="A5">
        <v>2007</v>
      </c>
      <c r="B5">
        <v>275</v>
      </c>
    </row>
    <row r="6" spans="1:2" x14ac:dyDescent="0.25">
      <c r="A6">
        <v>2006</v>
      </c>
      <c r="B6">
        <v>272</v>
      </c>
    </row>
    <row r="7" spans="1:2" x14ac:dyDescent="0.25">
      <c r="A7">
        <v>2005</v>
      </c>
      <c r="B7">
        <v>253</v>
      </c>
    </row>
    <row r="8" spans="1:2" x14ac:dyDescent="0.25">
      <c r="A8">
        <v>2004</v>
      </c>
      <c r="B8">
        <v>280</v>
      </c>
    </row>
    <row r="9" spans="1:2" x14ac:dyDescent="0.25">
      <c r="A9">
        <v>2003</v>
      </c>
      <c r="B9">
        <v>291</v>
      </c>
    </row>
    <row r="10" spans="1:2" x14ac:dyDescent="0.25">
      <c r="A10">
        <v>2002</v>
      </c>
      <c r="B10">
        <v>287</v>
      </c>
    </row>
    <row r="11" spans="1:2" x14ac:dyDescent="0.25">
      <c r="A11">
        <v>2001</v>
      </c>
      <c r="B11">
        <v>254</v>
      </c>
    </row>
    <row r="12" spans="1:2" x14ac:dyDescent="0.25">
      <c r="A12">
        <v>2000</v>
      </c>
      <c r="B12">
        <v>237</v>
      </c>
    </row>
    <row r="13" spans="1:2" x14ac:dyDescent="0.25">
      <c r="A13">
        <v>1999</v>
      </c>
      <c r="B13">
        <v>271</v>
      </c>
    </row>
    <row r="14" spans="1:2" x14ac:dyDescent="0.25">
      <c r="A14">
        <v>1998</v>
      </c>
      <c r="B14">
        <v>240</v>
      </c>
    </row>
    <row r="15" spans="1:2" x14ac:dyDescent="0.25">
      <c r="A15">
        <v>1997</v>
      </c>
      <c r="B15">
        <v>253</v>
      </c>
    </row>
    <row r="16" spans="1:2" x14ac:dyDescent="0.25">
      <c r="A16">
        <v>1996</v>
      </c>
      <c r="B16">
        <v>279</v>
      </c>
    </row>
    <row r="17" spans="1:2" x14ac:dyDescent="0.25">
      <c r="A17">
        <v>1995</v>
      </c>
      <c r="B17">
        <v>238</v>
      </c>
    </row>
    <row r="18" spans="1:2" x14ac:dyDescent="0.25">
      <c r="A18">
        <v>1994</v>
      </c>
      <c r="B18">
        <v>296</v>
      </c>
    </row>
    <row r="19" spans="1:2" x14ac:dyDescent="0.25">
      <c r="A19">
        <v>1993</v>
      </c>
      <c r="B19">
        <v>294</v>
      </c>
    </row>
    <row r="20" spans="1:2" x14ac:dyDescent="0.25">
      <c r="A20">
        <v>1992</v>
      </c>
      <c r="B20">
        <v>261</v>
      </c>
    </row>
    <row r="21" spans="1:2" x14ac:dyDescent="0.25">
      <c r="A21">
        <v>1991</v>
      </c>
      <c r="B21">
        <v>219</v>
      </c>
    </row>
    <row r="22" spans="1:2" x14ac:dyDescent="0.25">
      <c r="A22">
        <v>1990</v>
      </c>
      <c r="B22">
        <v>164</v>
      </c>
    </row>
    <row r="23" spans="1:2" x14ac:dyDescent="0.25">
      <c r="A23">
        <v>1989</v>
      </c>
      <c r="B23">
        <v>147</v>
      </c>
    </row>
    <row r="24" spans="1:2" x14ac:dyDescent="0.25">
      <c r="A24">
        <v>1988</v>
      </c>
      <c r="B24">
        <v>145</v>
      </c>
    </row>
    <row r="25" spans="1:2" x14ac:dyDescent="0.25">
      <c r="A25">
        <v>1987</v>
      </c>
      <c r="B25">
        <v>206</v>
      </c>
    </row>
    <row r="26" spans="1:2" x14ac:dyDescent="0.25">
      <c r="A26">
        <v>1986</v>
      </c>
      <c r="B26">
        <v>231</v>
      </c>
    </row>
    <row r="27" spans="1:2" x14ac:dyDescent="0.25">
      <c r="A27">
        <v>1985</v>
      </c>
      <c r="B27">
        <v>209</v>
      </c>
    </row>
    <row r="28" spans="1:2" x14ac:dyDescent="0.25">
      <c r="A28">
        <v>1984</v>
      </c>
      <c r="B28">
        <v>187</v>
      </c>
    </row>
    <row r="29" spans="1:2" x14ac:dyDescent="0.25">
      <c r="A29">
        <v>1983</v>
      </c>
      <c r="B29">
        <v>117</v>
      </c>
    </row>
    <row r="30" spans="1:2" x14ac:dyDescent="0.25">
      <c r="A30">
        <v>1982</v>
      </c>
      <c r="B30">
        <v>123</v>
      </c>
    </row>
    <row r="31" spans="1:2" x14ac:dyDescent="0.25">
      <c r="A31">
        <v>1981</v>
      </c>
      <c r="B31">
        <v>131</v>
      </c>
    </row>
    <row r="32" spans="1:2" x14ac:dyDescent="0.25">
      <c r="A32">
        <v>1980</v>
      </c>
      <c r="B32">
        <v>137</v>
      </c>
    </row>
    <row r="33" spans="1:3" x14ac:dyDescent="0.25">
      <c r="A33">
        <v>1979</v>
      </c>
      <c r="B33">
        <v>133</v>
      </c>
      <c r="C33">
        <f>SUM(B5:B48)</f>
        <v>7824</v>
      </c>
    </row>
    <row r="34" spans="1:3" x14ac:dyDescent="0.25">
      <c r="A34">
        <v>1978</v>
      </c>
      <c r="B34">
        <v>138</v>
      </c>
    </row>
    <row r="35" spans="1:3" x14ac:dyDescent="0.25">
      <c r="A35">
        <v>1977</v>
      </c>
      <c r="B35">
        <v>145</v>
      </c>
    </row>
    <row r="36" spans="1:3" x14ac:dyDescent="0.25">
      <c r="A36">
        <v>1976</v>
      </c>
      <c r="B36">
        <v>114</v>
      </c>
    </row>
    <row r="37" spans="1:3" x14ac:dyDescent="0.25">
      <c r="A37">
        <v>1975</v>
      </c>
      <c r="B37">
        <v>126</v>
      </c>
    </row>
    <row r="38" spans="1:3" x14ac:dyDescent="0.25">
      <c r="A38">
        <v>1974</v>
      </c>
      <c r="B38">
        <v>156</v>
      </c>
    </row>
    <row r="39" spans="1:3" x14ac:dyDescent="0.25">
      <c r="A39">
        <v>1973</v>
      </c>
      <c r="B39">
        <v>164</v>
      </c>
    </row>
    <row r="40" spans="1:3" x14ac:dyDescent="0.25">
      <c r="A40">
        <v>1972</v>
      </c>
      <c r="B40">
        <v>132</v>
      </c>
    </row>
    <row r="41" spans="1:3" x14ac:dyDescent="0.25">
      <c r="A41">
        <v>1971</v>
      </c>
      <c r="B41">
        <v>131</v>
      </c>
    </row>
    <row r="42" spans="1:3" x14ac:dyDescent="0.25">
      <c r="A42">
        <v>1970</v>
      </c>
      <c r="B42">
        <v>134</v>
      </c>
    </row>
    <row r="43" spans="1:3" x14ac:dyDescent="0.25">
      <c r="A43">
        <v>1969</v>
      </c>
      <c r="B43">
        <v>69</v>
      </c>
    </row>
    <row r="44" spans="1:3" x14ac:dyDescent="0.25">
      <c r="A44">
        <v>1968</v>
      </c>
      <c r="B44">
        <v>43</v>
      </c>
    </row>
    <row r="45" spans="1:3" x14ac:dyDescent="0.25">
      <c r="A45">
        <v>1967</v>
      </c>
      <c r="B45">
        <v>14</v>
      </c>
    </row>
    <row r="46" spans="1:3" x14ac:dyDescent="0.25">
      <c r="A46">
        <v>1966</v>
      </c>
      <c r="B46">
        <v>10</v>
      </c>
    </row>
    <row r="47" spans="1:3" x14ac:dyDescent="0.25">
      <c r="A47">
        <v>1965</v>
      </c>
      <c r="B47">
        <v>12</v>
      </c>
    </row>
    <row r="48" spans="1:3" x14ac:dyDescent="0.25">
      <c r="A48">
        <v>1964</v>
      </c>
      <c r="B48">
        <v>6</v>
      </c>
    </row>
    <row r="49" spans="1:1" x14ac:dyDescent="0.25">
      <c r="A49">
        <v>1963</v>
      </c>
    </row>
    <row r="50" spans="1:1" x14ac:dyDescent="0.25">
      <c r="A50">
        <v>1962</v>
      </c>
    </row>
    <row r="51" spans="1:1" x14ac:dyDescent="0.25">
      <c r="A51">
        <v>1961</v>
      </c>
    </row>
    <row r="52" spans="1:1" x14ac:dyDescent="0.25">
      <c r="A52">
        <v>1960</v>
      </c>
    </row>
    <row r="53" spans="1:1" ht="13" x14ac:dyDescent="0.3">
      <c r="A53" s="34">
        <v>1956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"/>
  <sheetViews>
    <sheetView workbookViewId="0">
      <selection activeCellId="1" sqref="A5:IV5 A1"/>
    </sheetView>
  </sheetViews>
  <sheetFormatPr defaultRowHeight="12.5" x14ac:dyDescent="0.2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"/>
  <sheetViews>
    <sheetView workbookViewId="0">
      <selection activeCellId="1" sqref="A5:IV5 A1"/>
    </sheetView>
  </sheetViews>
  <sheetFormatPr defaultRowHeight="12.5" x14ac:dyDescent="0.2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"/>
  <sheetViews>
    <sheetView workbookViewId="0">
      <selection activeCellId="1" sqref="A5:IV5 A1"/>
    </sheetView>
  </sheetViews>
  <sheetFormatPr defaultRowHeight="12.5" x14ac:dyDescent="0.2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"/>
  <sheetViews>
    <sheetView workbookViewId="0">
      <selection activeCellId="1" sqref="A5:IV5 A1"/>
    </sheetView>
  </sheetViews>
  <sheetFormatPr defaultRowHeight="12.5" x14ac:dyDescent="0.2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304C1-75BB-486E-8C7E-EEEEE12C3D41}">
  <dimension ref="A1:IV62"/>
  <sheetViews>
    <sheetView topLeftCell="A19" workbookViewId="0">
      <selection activeCell="A56" sqref="A56"/>
    </sheetView>
  </sheetViews>
  <sheetFormatPr defaultColWidth="9" defaultRowHeight="12.5" x14ac:dyDescent="0.25"/>
  <cols>
    <col min="1" max="1" width="29" style="114" customWidth="1"/>
    <col min="2" max="3" width="6.81640625" style="114" customWidth="1"/>
    <col min="4" max="4" width="8.54296875" style="114" customWidth="1"/>
    <col min="5" max="5" width="8.453125" style="114" customWidth="1"/>
    <col min="6" max="8" width="7.81640625" style="114" customWidth="1"/>
    <col min="9" max="9" width="7.1796875" style="114" customWidth="1"/>
    <col min="10" max="10" width="9.26953125" style="114" customWidth="1"/>
    <col min="11" max="14" width="7.81640625" style="114" customWidth="1"/>
    <col min="15" max="15" width="15.81640625" style="114" customWidth="1"/>
    <col min="16" max="16" width="9.26953125" style="114" customWidth="1"/>
    <col min="17" max="256" width="9" style="114"/>
    <col min="257" max="257" width="29" style="114" customWidth="1"/>
    <col min="258" max="259" width="6.81640625" style="114" customWidth="1"/>
    <col min="260" max="260" width="8.54296875" style="114" customWidth="1"/>
    <col min="261" max="261" width="8.453125" style="114" customWidth="1"/>
    <col min="262" max="264" width="7.81640625" style="114" customWidth="1"/>
    <col min="265" max="265" width="7.1796875" style="114" customWidth="1"/>
    <col min="266" max="266" width="9.26953125" style="114" customWidth="1"/>
    <col min="267" max="270" width="7.81640625" style="114" customWidth="1"/>
    <col min="271" max="271" width="15.81640625" style="114" customWidth="1"/>
    <col min="272" max="272" width="9.26953125" style="114" customWidth="1"/>
    <col min="273" max="512" width="9" style="114"/>
    <col min="513" max="513" width="29" style="114" customWidth="1"/>
    <col min="514" max="515" width="6.81640625" style="114" customWidth="1"/>
    <col min="516" max="516" width="8.54296875" style="114" customWidth="1"/>
    <col min="517" max="517" width="8.453125" style="114" customWidth="1"/>
    <col min="518" max="520" width="7.81640625" style="114" customWidth="1"/>
    <col min="521" max="521" width="7.1796875" style="114" customWidth="1"/>
    <col min="522" max="522" width="9.26953125" style="114" customWidth="1"/>
    <col min="523" max="526" width="7.81640625" style="114" customWidth="1"/>
    <col min="527" max="527" width="15.81640625" style="114" customWidth="1"/>
    <col min="528" max="528" width="9.26953125" style="114" customWidth="1"/>
    <col min="529" max="768" width="9" style="114"/>
    <col min="769" max="769" width="29" style="114" customWidth="1"/>
    <col min="770" max="771" width="6.81640625" style="114" customWidth="1"/>
    <col min="772" max="772" width="8.54296875" style="114" customWidth="1"/>
    <col min="773" max="773" width="8.453125" style="114" customWidth="1"/>
    <col min="774" max="776" width="7.81640625" style="114" customWidth="1"/>
    <col min="777" max="777" width="7.1796875" style="114" customWidth="1"/>
    <col min="778" max="778" width="9.26953125" style="114" customWidth="1"/>
    <col min="779" max="782" width="7.81640625" style="114" customWidth="1"/>
    <col min="783" max="783" width="15.81640625" style="114" customWidth="1"/>
    <col min="784" max="784" width="9.26953125" style="114" customWidth="1"/>
    <col min="785" max="1024" width="9" style="114"/>
    <col min="1025" max="1025" width="29" style="114" customWidth="1"/>
    <col min="1026" max="1027" width="6.81640625" style="114" customWidth="1"/>
    <col min="1028" max="1028" width="8.54296875" style="114" customWidth="1"/>
    <col min="1029" max="1029" width="8.453125" style="114" customWidth="1"/>
    <col min="1030" max="1032" width="7.81640625" style="114" customWidth="1"/>
    <col min="1033" max="1033" width="7.1796875" style="114" customWidth="1"/>
    <col min="1034" max="1034" width="9.26953125" style="114" customWidth="1"/>
    <col min="1035" max="1038" width="7.81640625" style="114" customWidth="1"/>
    <col min="1039" max="1039" width="15.81640625" style="114" customWidth="1"/>
    <col min="1040" max="1040" width="9.26953125" style="114" customWidth="1"/>
    <col min="1041" max="1280" width="9" style="114"/>
    <col min="1281" max="1281" width="29" style="114" customWidth="1"/>
    <col min="1282" max="1283" width="6.81640625" style="114" customWidth="1"/>
    <col min="1284" max="1284" width="8.54296875" style="114" customWidth="1"/>
    <col min="1285" max="1285" width="8.453125" style="114" customWidth="1"/>
    <col min="1286" max="1288" width="7.81640625" style="114" customWidth="1"/>
    <col min="1289" max="1289" width="7.1796875" style="114" customWidth="1"/>
    <col min="1290" max="1290" width="9.26953125" style="114" customWidth="1"/>
    <col min="1291" max="1294" width="7.81640625" style="114" customWidth="1"/>
    <col min="1295" max="1295" width="15.81640625" style="114" customWidth="1"/>
    <col min="1296" max="1296" width="9.26953125" style="114" customWidth="1"/>
    <col min="1297" max="1536" width="9" style="114"/>
    <col min="1537" max="1537" width="29" style="114" customWidth="1"/>
    <col min="1538" max="1539" width="6.81640625" style="114" customWidth="1"/>
    <col min="1540" max="1540" width="8.54296875" style="114" customWidth="1"/>
    <col min="1541" max="1541" width="8.453125" style="114" customWidth="1"/>
    <col min="1542" max="1544" width="7.81640625" style="114" customWidth="1"/>
    <col min="1545" max="1545" width="7.1796875" style="114" customWidth="1"/>
    <col min="1546" max="1546" width="9.26953125" style="114" customWidth="1"/>
    <col min="1547" max="1550" width="7.81640625" style="114" customWidth="1"/>
    <col min="1551" max="1551" width="15.81640625" style="114" customWidth="1"/>
    <col min="1552" max="1552" width="9.26953125" style="114" customWidth="1"/>
    <col min="1553" max="1792" width="9" style="114"/>
    <col min="1793" max="1793" width="29" style="114" customWidth="1"/>
    <col min="1794" max="1795" width="6.81640625" style="114" customWidth="1"/>
    <col min="1796" max="1796" width="8.54296875" style="114" customWidth="1"/>
    <col min="1797" max="1797" width="8.453125" style="114" customWidth="1"/>
    <col min="1798" max="1800" width="7.81640625" style="114" customWidth="1"/>
    <col min="1801" max="1801" width="7.1796875" style="114" customWidth="1"/>
    <col min="1802" max="1802" width="9.26953125" style="114" customWidth="1"/>
    <col min="1803" max="1806" width="7.81640625" style="114" customWidth="1"/>
    <col min="1807" max="1807" width="15.81640625" style="114" customWidth="1"/>
    <col min="1808" max="1808" width="9.26953125" style="114" customWidth="1"/>
    <col min="1809" max="2048" width="9" style="114"/>
    <col min="2049" max="2049" width="29" style="114" customWidth="1"/>
    <col min="2050" max="2051" width="6.81640625" style="114" customWidth="1"/>
    <col min="2052" max="2052" width="8.54296875" style="114" customWidth="1"/>
    <col min="2053" max="2053" width="8.453125" style="114" customWidth="1"/>
    <col min="2054" max="2056" width="7.81640625" style="114" customWidth="1"/>
    <col min="2057" max="2057" width="7.1796875" style="114" customWidth="1"/>
    <col min="2058" max="2058" width="9.26953125" style="114" customWidth="1"/>
    <col min="2059" max="2062" width="7.81640625" style="114" customWidth="1"/>
    <col min="2063" max="2063" width="15.81640625" style="114" customWidth="1"/>
    <col min="2064" max="2064" width="9.26953125" style="114" customWidth="1"/>
    <col min="2065" max="2304" width="9" style="114"/>
    <col min="2305" max="2305" width="29" style="114" customWidth="1"/>
    <col min="2306" max="2307" width="6.81640625" style="114" customWidth="1"/>
    <col min="2308" max="2308" width="8.54296875" style="114" customWidth="1"/>
    <col min="2309" max="2309" width="8.453125" style="114" customWidth="1"/>
    <col min="2310" max="2312" width="7.81640625" style="114" customWidth="1"/>
    <col min="2313" max="2313" width="7.1796875" style="114" customWidth="1"/>
    <col min="2314" max="2314" width="9.26953125" style="114" customWidth="1"/>
    <col min="2315" max="2318" width="7.81640625" style="114" customWidth="1"/>
    <col min="2319" max="2319" width="15.81640625" style="114" customWidth="1"/>
    <col min="2320" max="2320" width="9.26953125" style="114" customWidth="1"/>
    <col min="2321" max="2560" width="9" style="114"/>
    <col min="2561" max="2561" width="29" style="114" customWidth="1"/>
    <col min="2562" max="2563" width="6.81640625" style="114" customWidth="1"/>
    <col min="2564" max="2564" width="8.54296875" style="114" customWidth="1"/>
    <col min="2565" max="2565" width="8.453125" style="114" customWidth="1"/>
    <col min="2566" max="2568" width="7.81640625" style="114" customWidth="1"/>
    <col min="2569" max="2569" width="7.1796875" style="114" customWidth="1"/>
    <col min="2570" max="2570" width="9.26953125" style="114" customWidth="1"/>
    <col min="2571" max="2574" width="7.81640625" style="114" customWidth="1"/>
    <col min="2575" max="2575" width="15.81640625" style="114" customWidth="1"/>
    <col min="2576" max="2576" width="9.26953125" style="114" customWidth="1"/>
    <col min="2577" max="2816" width="9" style="114"/>
    <col min="2817" max="2817" width="29" style="114" customWidth="1"/>
    <col min="2818" max="2819" width="6.81640625" style="114" customWidth="1"/>
    <col min="2820" max="2820" width="8.54296875" style="114" customWidth="1"/>
    <col min="2821" max="2821" width="8.453125" style="114" customWidth="1"/>
    <col min="2822" max="2824" width="7.81640625" style="114" customWidth="1"/>
    <col min="2825" max="2825" width="7.1796875" style="114" customWidth="1"/>
    <col min="2826" max="2826" width="9.26953125" style="114" customWidth="1"/>
    <col min="2827" max="2830" width="7.81640625" style="114" customWidth="1"/>
    <col min="2831" max="2831" width="15.81640625" style="114" customWidth="1"/>
    <col min="2832" max="2832" width="9.26953125" style="114" customWidth="1"/>
    <col min="2833" max="3072" width="9" style="114"/>
    <col min="3073" max="3073" width="29" style="114" customWidth="1"/>
    <col min="3074" max="3075" width="6.81640625" style="114" customWidth="1"/>
    <col min="3076" max="3076" width="8.54296875" style="114" customWidth="1"/>
    <col min="3077" max="3077" width="8.453125" style="114" customWidth="1"/>
    <col min="3078" max="3080" width="7.81640625" style="114" customWidth="1"/>
    <col min="3081" max="3081" width="7.1796875" style="114" customWidth="1"/>
    <col min="3082" max="3082" width="9.26953125" style="114" customWidth="1"/>
    <col min="3083" max="3086" width="7.81640625" style="114" customWidth="1"/>
    <col min="3087" max="3087" width="15.81640625" style="114" customWidth="1"/>
    <col min="3088" max="3088" width="9.26953125" style="114" customWidth="1"/>
    <col min="3089" max="3328" width="9" style="114"/>
    <col min="3329" max="3329" width="29" style="114" customWidth="1"/>
    <col min="3330" max="3331" width="6.81640625" style="114" customWidth="1"/>
    <col min="3332" max="3332" width="8.54296875" style="114" customWidth="1"/>
    <col min="3333" max="3333" width="8.453125" style="114" customWidth="1"/>
    <col min="3334" max="3336" width="7.81640625" style="114" customWidth="1"/>
    <col min="3337" max="3337" width="7.1796875" style="114" customWidth="1"/>
    <col min="3338" max="3338" width="9.26953125" style="114" customWidth="1"/>
    <col min="3339" max="3342" width="7.81640625" style="114" customWidth="1"/>
    <col min="3343" max="3343" width="15.81640625" style="114" customWidth="1"/>
    <col min="3344" max="3344" width="9.26953125" style="114" customWidth="1"/>
    <col min="3345" max="3584" width="9" style="114"/>
    <col min="3585" max="3585" width="29" style="114" customWidth="1"/>
    <col min="3586" max="3587" width="6.81640625" style="114" customWidth="1"/>
    <col min="3588" max="3588" width="8.54296875" style="114" customWidth="1"/>
    <col min="3589" max="3589" width="8.453125" style="114" customWidth="1"/>
    <col min="3590" max="3592" width="7.81640625" style="114" customWidth="1"/>
    <col min="3593" max="3593" width="7.1796875" style="114" customWidth="1"/>
    <col min="3594" max="3594" width="9.26953125" style="114" customWidth="1"/>
    <col min="3595" max="3598" width="7.81640625" style="114" customWidth="1"/>
    <col min="3599" max="3599" width="15.81640625" style="114" customWidth="1"/>
    <col min="3600" max="3600" width="9.26953125" style="114" customWidth="1"/>
    <col min="3601" max="3840" width="9" style="114"/>
    <col min="3841" max="3841" width="29" style="114" customWidth="1"/>
    <col min="3842" max="3843" width="6.81640625" style="114" customWidth="1"/>
    <col min="3844" max="3844" width="8.54296875" style="114" customWidth="1"/>
    <col min="3845" max="3845" width="8.453125" style="114" customWidth="1"/>
    <col min="3846" max="3848" width="7.81640625" style="114" customWidth="1"/>
    <col min="3849" max="3849" width="7.1796875" style="114" customWidth="1"/>
    <col min="3850" max="3850" width="9.26953125" style="114" customWidth="1"/>
    <col min="3851" max="3854" width="7.81640625" style="114" customWidth="1"/>
    <col min="3855" max="3855" width="15.81640625" style="114" customWidth="1"/>
    <col min="3856" max="3856" width="9.26953125" style="114" customWidth="1"/>
    <col min="3857" max="4096" width="9" style="114"/>
    <col min="4097" max="4097" width="29" style="114" customWidth="1"/>
    <col min="4098" max="4099" width="6.81640625" style="114" customWidth="1"/>
    <col min="4100" max="4100" width="8.54296875" style="114" customWidth="1"/>
    <col min="4101" max="4101" width="8.453125" style="114" customWidth="1"/>
    <col min="4102" max="4104" width="7.81640625" style="114" customWidth="1"/>
    <col min="4105" max="4105" width="7.1796875" style="114" customWidth="1"/>
    <col min="4106" max="4106" width="9.26953125" style="114" customWidth="1"/>
    <col min="4107" max="4110" width="7.81640625" style="114" customWidth="1"/>
    <col min="4111" max="4111" width="15.81640625" style="114" customWidth="1"/>
    <col min="4112" max="4112" width="9.26953125" style="114" customWidth="1"/>
    <col min="4113" max="4352" width="9" style="114"/>
    <col min="4353" max="4353" width="29" style="114" customWidth="1"/>
    <col min="4354" max="4355" width="6.81640625" style="114" customWidth="1"/>
    <col min="4356" max="4356" width="8.54296875" style="114" customWidth="1"/>
    <col min="4357" max="4357" width="8.453125" style="114" customWidth="1"/>
    <col min="4358" max="4360" width="7.81640625" style="114" customWidth="1"/>
    <col min="4361" max="4361" width="7.1796875" style="114" customWidth="1"/>
    <col min="4362" max="4362" width="9.26953125" style="114" customWidth="1"/>
    <col min="4363" max="4366" width="7.81640625" style="114" customWidth="1"/>
    <col min="4367" max="4367" width="15.81640625" style="114" customWidth="1"/>
    <col min="4368" max="4368" width="9.26953125" style="114" customWidth="1"/>
    <col min="4369" max="4608" width="9" style="114"/>
    <col min="4609" max="4609" width="29" style="114" customWidth="1"/>
    <col min="4610" max="4611" width="6.81640625" style="114" customWidth="1"/>
    <col min="4612" max="4612" width="8.54296875" style="114" customWidth="1"/>
    <col min="4613" max="4613" width="8.453125" style="114" customWidth="1"/>
    <col min="4614" max="4616" width="7.81640625" style="114" customWidth="1"/>
    <col min="4617" max="4617" width="7.1796875" style="114" customWidth="1"/>
    <col min="4618" max="4618" width="9.26953125" style="114" customWidth="1"/>
    <col min="4619" max="4622" width="7.81640625" style="114" customWidth="1"/>
    <col min="4623" max="4623" width="15.81640625" style="114" customWidth="1"/>
    <col min="4624" max="4624" width="9.26953125" style="114" customWidth="1"/>
    <col min="4625" max="4864" width="9" style="114"/>
    <col min="4865" max="4865" width="29" style="114" customWidth="1"/>
    <col min="4866" max="4867" width="6.81640625" style="114" customWidth="1"/>
    <col min="4868" max="4868" width="8.54296875" style="114" customWidth="1"/>
    <col min="4869" max="4869" width="8.453125" style="114" customWidth="1"/>
    <col min="4870" max="4872" width="7.81640625" style="114" customWidth="1"/>
    <col min="4873" max="4873" width="7.1796875" style="114" customWidth="1"/>
    <col min="4874" max="4874" width="9.26953125" style="114" customWidth="1"/>
    <col min="4875" max="4878" width="7.81640625" style="114" customWidth="1"/>
    <col min="4879" max="4879" width="15.81640625" style="114" customWidth="1"/>
    <col min="4880" max="4880" width="9.26953125" style="114" customWidth="1"/>
    <col min="4881" max="5120" width="9" style="114"/>
    <col min="5121" max="5121" width="29" style="114" customWidth="1"/>
    <col min="5122" max="5123" width="6.81640625" style="114" customWidth="1"/>
    <col min="5124" max="5124" width="8.54296875" style="114" customWidth="1"/>
    <col min="5125" max="5125" width="8.453125" style="114" customWidth="1"/>
    <col min="5126" max="5128" width="7.81640625" style="114" customWidth="1"/>
    <col min="5129" max="5129" width="7.1796875" style="114" customWidth="1"/>
    <col min="5130" max="5130" width="9.26953125" style="114" customWidth="1"/>
    <col min="5131" max="5134" width="7.81640625" style="114" customWidth="1"/>
    <col min="5135" max="5135" width="15.81640625" style="114" customWidth="1"/>
    <col min="5136" max="5136" width="9.26953125" style="114" customWidth="1"/>
    <col min="5137" max="5376" width="9" style="114"/>
    <col min="5377" max="5377" width="29" style="114" customWidth="1"/>
    <col min="5378" max="5379" width="6.81640625" style="114" customWidth="1"/>
    <col min="5380" max="5380" width="8.54296875" style="114" customWidth="1"/>
    <col min="5381" max="5381" width="8.453125" style="114" customWidth="1"/>
    <col min="5382" max="5384" width="7.81640625" style="114" customWidth="1"/>
    <col min="5385" max="5385" width="7.1796875" style="114" customWidth="1"/>
    <col min="5386" max="5386" width="9.26953125" style="114" customWidth="1"/>
    <col min="5387" max="5390" width="7.81640625" style="114" customWidth="1"/>
    <col min="5391" max="5391" width="15.81640625" style="114" customWidth="1"/>
    <col min="5392" max="5392" width="9.26953125" style="114" customWidth="1"/>
    <col min="5393" max="5632" width="9" style="114"/>
    <col min="5633" max="5633" width="29" style="114" customWidth="1"/>
    <col min="5634" max="5635" width="6.81640625" style="114" customWidth="1"/>
    <col min="5636" max="5636" width="8.54296875" style="114" customWidth="1"/>
    <col min="5637" max="5637" width="8.453125" style="114" customWidth="1"/>
    <col min="5638" max="5640" width="7.81640625" style="114" customWidth="1"/>
    <col min="5641" max="5641" width="7.1796875" style="114" customWidth="1"/>
    <col min="5642" max="5642" width="9.26953125" style="114" customWidth="1"/>
    <col min="5643" max="5646" width="7.81640625" style="114" customWidth="1"/>
    <col min="5647" max="5647" width="15.81640625" style="114" customWidth="1"/>
    <col min="5648" max="5648" width="9.26953125" style="114" customWidth="1"/>
    <col min="5649" max="5888" width="9" style="114"/>
    <col min="5889" max="5889" width="29" style="114" customWidth="1"/>
    <col min="5890" max="5891" width="6.81640625" style="114" customWidth="1"/>
    <col min="5892" max="5892" width="8.54296875" style="114" customWidth="1"/>
    <col min="5893" max="5893" width="8.453125" style="114" customWidth="1"/>
    <col min="5894" max="5896" width="7.81640625" style="114" customWidth="1"/>
    <col min="5897" max="5897" width="7.1796875" style="114" customWidth="1"/>
    <col min="5898" max="5898" width="9.26953125" style="114" customWidth="1"/>
    <col min="5899" max="5902" width="7.81640625" style="114" customWidth="1"/>
    <col min="5903" max="5903" width="15.81640625" style="114" customWidth="1"/>
    <col min="5904" max="5904" width="9.26953125" style="114" customWidth="1"/>
    <col min="5905" max="6144" width="9" style="114"/>
    <col min="6145" max="6145" width="29" style="114" customWidth="1"/>
    <col min="6146" max="6147" width="6.81640625" style="114" customWidth="1"/>
    <col min="6148" max="6148" width="8.54296875" style="114" customWidth="1"/>
    <col min="6149" max="6149" width="8.453125" style="114" customWidth="1"/>
    <col min="6150" max="6152" width="7.81640625" style="114" customWidth="1"/>
    <col min="6153" max="6153" width="7.1796875" style="114" customWidth="1"/>
    <col min="6154" max="6154" width="9.26953125" style="114" customWidth="1"/>
    <col min="6155" max="6158" width="7.81640625" style="114" customWidth="1"/>
    <col min="6159" max="6159" width="15.81640625" style="114" customWidth="1"/>
    <col min="6160" max="6160" width="9.26953125" style="114" customWidth="1"/>
    <col min="6161" max="6400" width="9" style="114"/>
    <col min="6401" max="6401" width="29" style="114" customWidth="1"/>
    <col min="6402" max="6403" width="6.81640625" style="114" customWidth="1"/>
    <col min="6404" max="6404" width="8.54296875" style="114" customWidth="1"/>
    <col min="6405" max="6405" width="8.453125" style="114" customWidth="1"/>
    <col min="6406" max="6408" width="7.81640625" style="114" customWidth="1"/>
    <col min="6409" max="6409" width="7.1796875" style="114" customWidth="1"/>
    <col min="6410" max="6410" width="9.26953125" style="114" customWidth="1"/>
    <col min="6411" max="6414" width="7.81640625" style="114" customWidth="1"/>
    <col min="6415" max="6415" width="15.81640625" style="114" customWidth="1"/>
    <col min="6416" max="6416" width="9.26953125" style="114" customWidth="1"/>
    <col min="6417" max="6656" width="9" style="114"/>
    <col min="6657" max="6657" width="29" style="114" customWidth="1"/>
    <col min="6658" max="6659" width="6.81640625" style="114" customWidth="1"/>
    <col min="6660" max="6660" width="8.54296875" style="114" customWidth="1"/>
    <col min="6661" max="6661" width="8.453125" style="114" customWidth="1"/>
    <col min="6662" max="6664" width="7.81640625" style="114" customWidth="1"/>
    <col min="6665" max="6665" width="7.1796875" style="114" customWidth="1"/>
    <col min="6666" max="6666" width="9.26953125" style="114" customWidth="1"/>
    <col min="6667" max="6670" width="7.81640625" style="114" customWidth="1"/>
    <col min="6671" max="6671" width="15.81640625" style="114" customWidth="1"/>
    <col min="6672" max="6672" width="9.26953125" style="114" customWidth="1"/>
    <col min="6673" max="6912" width="9" style="114"/>
    <col min="6913" max="6913" width="29" style="114" customWidth="1"/>
    <col min="6914" max="6915" width="6.81640625" style="114" customWidth="1"/>
    <col min="6916" max="6916" width="8.54296875" style="114" customWidth="1"/>
    <col min="6917" max="6917" width="8.453125" style="114" customWidth="1"/>
    <col min="6918" max="6920" width="7.81640625" style="114" customWidth="1"/>
    <col min="6921" max="6921" width="7.1796875" style="114" customWidth="1"/>
    <col min="6922" max="6922" width="9.26953125" style="114" customWidth="1"/>
    <col min="6923" max="6926" width="7.81640625" style="114" customWidth="1"/>
    <col min="6927" max="6927" width="15.81640625" style="114" customWidth="1"/>
    <col min="6928" max="6928" width="9.26953125" style="114" customWidth="1"/>
    <col min="6929" max="7168" width="9" style="114"/>
    <col min="7169" max="7169" width="29" style="114" customWidth="1"/>
    <col min="7170" max="7171" width="6.81640625" style="114" customWidth="1"/>
    <col min="7172" max="7172" width="8.54296875" style="114" customWidth="1"/>
    <col min="7173" max="7173" width="8.453125" style="114" customWidth="1"/>
    <col min="7174" max="7176" width="7.81640625" style="114" customWidth="1"/>
    <col min="7177" max="7177" width="7.1796875" style="114" customWidth="1"/>
    <col min="7178" max="7178" width="9.26953125" style="114" customWidth="1"/>
    <col min="7179" max="7182" width="7.81640625" style="114" customWidth="1"/>
    <col min="7183" max="7183" width="15.81640625" style="114" customWidth="1"/>
    <col min="7184" max="7184" width="9.26953125" style="114" customWidth="1"/>
    <col min="7185" max="7424" width="9" style="114"/>
    <col min="7425" max="7425" width="29" style="114" customWidth="1"/>
    <col min="7426" max="7427" width="6.81640625" style="114" customWidth="1"/>
    <col min="7428" max="7428" width="8.54296875" style="114" customWidth="1"/>
    <col min="7429" max="7429" width="8.453125" style="114" customWidth="1"/>
    <col min="7430" max="7432" width="7.81640625" style="114" customWidth="1"/>
    <col min="7433" max="7433" width="7.1796875" style="114" customWidth="1"/>
    <col min="7434" max="7434" width="9.26953125" style="114" customWidth="1"/>
    <col min="7435" max="7438" width="7.81640625" style="114" customWidth="1"/>
    <col min="7439" max="7439" width="15.81640625" style="114" customWidth="1"/>
    <col min="7440" max="7440" width="9.26953125" style="114" customWidth="1"/>
    <col min="7441" max="7680" width="9" style="114"/>
    <col min="7681" max="7681" width="29" style="114" customWidth="1"/>
    <col min="7682" max="7683" width="6.81640625" style="114" customWidth="1"/>
    <col min="7684" max="7684" width="8.54296875" style="114" customWidth="1"/>
    <col min="7685" max="7685" width="8.453125" style="114" customWidth="1"/>
    <col min="7686" max="7688" width="7.81640625" style="114" customWidth="1"/>
    <col min="7689" max="7689" width="7.1796875" style="114" customWidth="1"/>
    <col min="7690" max="7690" width="9.26953125" style="114" customWidth="1"/>
    <col min="7691" max="7694" width="7.81640625" style="114" customWidth="1"/>
    <col min="7695" max="7695" width="15.81640625" style="114" customWidth="1"/>
    <col min="7696" max="7696" width="9.26953125" style="114" customWidth="1"/>
    <col min="7697" max="7936" width="9" style="114"/>
    <col min="7937" max="7937" width="29" style="114" customWidth="1"/>
    <col min="7938" max="7939" width="6.81640625" style="114" customWidth="1"/>
    <col min="7940" max="7940" width="8.54296875" style="114" customWidth="1"/>
    <col min="7941" max="7941" width="8.453125" style="114" customWidth="1"/>
    <col min="7942" max="7944" width="7.81640625" style="114" customWidth="1"/>
    <col min="7945" max="7945" width="7.1796875" style="114" customWidth="1"/>
    <col min="7946" max="7946" width="9.26953125" style="114" customWidth="1"/>
    <col min="7947" max="7950" width="7.81640625" style="114" customWidth="1"/>
    <col min="7951" max="7951" width="15.81640625" style="114" customWidth="1"/>
    <col min="7952" max="7952" width="9.26953125" style="114" customWidth="1"/>
    <col min="7953" max="8192" width="9" style="114"/>
    <col min="8193" max="8193" width="29" style="114" customWidth="1"/>
    <col min="8194" max="8195" width="6.81640625" style="114" customWidth="1"/>
    <col min="8196" max="8196" width="8.54296875" style="114" customWidth="1"/>
    <col min="8197" max="8197" width="8.453125" style="114" customWidth="1"/>
    <col min="8198" max="8200" width="7.81640625" style="114" customWidth="1"/>
    <col min="8201" max="8201" width="7.1796875" style="114" customWidth="1"/>
    <col min="8202" max="8202" width="9.26953125" style="114" customWidth="1"/>
    <col min="8203" max="8206" width="7.81640625" style="114" customWidth="1"/>
    <col min="8207" max="8207" width="15.81640625" style="114" customWidth="1"/>
    <col min="8208" max="8208" width="9.26953125" style="114" customWidth="1"/>
    <col min="8209" max="8448" width="9" style="114"/>
    <col min="8449" max="8449" width="29" style="114" customWidth="1"/>
    <col min="8450" max="8451" width="6.81640625" style="114" customWidth="1"/>
    <col min="8452" max="8452" width="8.54296875" style="114" customWidth="1"/>
    <col min="8453" max="8453" width="8.453125" style="114" customWidth="1"/>
    <col min="8454" max="8456" width="7.81640625" style="114" customWidth="1"/>
    <col min="8457" max="8457" width="7.1796875" style="114" customWidth="1"/>
    <col min="8458" max="8458" width="9.26953125" style="114" customWidth="1"/>
    <col min="8459" max="8462" width="7.81640625" style="114" customWidth="1"/>
    <col min="8463" max="8463" width="15.81640625" style="114" customWidth="1"/>
    <col min="8464" max="8464" width="9.26953125" style="114" customWidth="1"/>
    <col min="8465" max="8704" width="9" style="114"/>
    <col min="8705" max="8705" width="29" style="114" customWidth="1"/>
    <col min="8706" max="8707" width="6.81640625" style="114" customWidth="1"/>
    <col min="8708" max="8708" width="8.54296875" style="114" customWidth="1"/>
    <col min="8709" max="8709" width="8.453125" style="114" customWidth="1"/>
    <col min="8710" max="8712" width="7.81640625" style="114" customWidth="1"/>
    <col min="8713" max="8713" width="7.1796875" style="114" customWidth="1"/>
    <col min="8714" max="8714" width="9.26953125" style="114" customWidth="1"/>
    <col min="8715" max="8718" width="7.81640625" style="114" customWidth="1"/>
    <col min="8719" max="8719" width="15.81640625" style="114" customWidth="1"/>
    <col min="8720" max="8720" width="9.26953125" style="114" customWidth="1"/>
    <col min="8721" max="8960" width="9" style="114"/>
    <col min="8961" max="8961" width="29" style="114" customWidth="1"/>
    <col min="8962" max="8963" width="6.81640625" style="114" customWidth="1"/>
    <col min="8964" max="8964" width="8.54296875" style="114" customWidth="1"/>
    <col min="8965" max="8965" width="8.453125" style="114" customWidth="1"/>
    <col min="8966" max="8968" width="7.81640625" style="114" customWidth="1"/>
    <col min="8969" max="8969" width="7.1796875" style="114" customWidth="1"/>
    <col min="8970" max="8970" width="9.26953125" style="114" customWidth="1"/>
    <col min="8971" max="8974" width="7.81640625" style="114" customWidth="1"/>
    <col min="8975" max="8975" width="15.81640625" style="114" customWidth="1"/>
    <col min="8976" max="8976" width="9.26953125" style="114" customWidth="1"/>
    <col min="8977" max="9216" width="9" style="114"/>
    <col min="9217" max="9217" width="29" style="114" customWidth="1"/>
    <col min="9218" max="9219" width="6.81640625" style="114" customWidth="1"/>
    <col min="9220" max="9220" width="8.54296875" style="114" customWidth="1"/>
    <col min="9221" max="9221" width="8.453125" style="114" customWidth="1"/>
    <col min="9222" max="9224" width="7.81640625" style="114" customWidth="1"/>
    <col min="9225" max="9225" width="7.1796875" style="114" customWidth="1"/>
    <col min="9226" max="9226" width="9.26953125" style="114" customWidth="1"/>
    <col min="9227" max="9230" width="7.81640625" style="114" customWidth="1"/>
    <col min="9231" max="9231" width="15.81640625" style="114" customWidth="1"/>
    <col min="9232" max="9232" width="9.26953125" style="114" customWidth="1"/>
    <col min="9233" max="9472" width="9" style="114"/>
    <col min="9473" max="9473" width="29" style="114" customWidth="1"/>
    <col min="9474" max="9475" width="6.81640625" style="114" customWidth="1"/>
    <col min="9476" max="9476" width="8.54296875" style="114" customWidth="1"/>
    <col min="9477" max="9477" width="8.453125" style="114" customWidth="1"/>
    <col min="9478" max="9480" width="7.81640625" style="114" customWidth="1"/>
    <col min="9481" max="9481" width="7.1796875" style="114" customWidth="1"/>
    <col min="9482" max="9482" width="9.26953125" style="114" customWidth="1"/>
    <col min="9483" max="9486" width="7.81640625" style="114" customWidth="1"/>
    <col min="9487" max="9487" width="15.81640625" style="114" customWidth="1"/>
    <col min="9488" max="9488" width="9.26953125" style="114" customWidth="1"/>
    <col min="9489" max="9728" width="9" style="114"/>
    <col min="9729" max="9729" width="29" style="114" customWidth="1"/>
    <col min="9730" max="9731" width="6.81640625" style="114" customWidth="1"/>
    <col min="9732" max="9732" width="8.54296875" style="114" customWidth="1"/>
    <col min="9733" max="9733" width="8.453125" style="114" customWidth="1"/>
    <col min="9734" max="9736" width="7.81640625" style="114" customWidth="1"/>
    <col min="9737" max="9737" width="7.1796875" style="114" customWidth="1"/>
    <col min="9738" max="9738" width="9.26953125" style="114" customWidth="1"/>
    <col min="9739" max="9742" width="7.81640625" style="114" customWidth="1"/>
    <col min="9743" max="9743" width="15.81640625" style="114" customWidth="1"/>
    <col min="9744" max="9744" width="9.26953125" style="114" customWidth="1"/>
    <col min="9745" max="9984" width="9" style="114"/>
    <col min="9985" max="9985" width="29" style="114" customWidth="1"/>
    <col min="9986" max="9987" width="6.81640625" style="114" customWidth="1"/>
    <col min="9988" max="9988" width="8.54296875" style="114" customWidth="1"/>
    <col min="9989" max="9989" width="8.453125" style="114" customWidth="1"/>
    <col min="9990" max="9992" width="7.81640625" style="114" customWidth="1"/>
    <col min="9993" max="9993" width="7.1796875" style="114" customWidth="1"/>
    <col min="9994" max="9994" width="9.26953125" style="114" customWidth="1"/>
    <col min="9995" max="9998" width="7.81640625" style="114" customWidth="1"/>
    <col min="9999" max="9999" width="15.81640625" style="114" customWidth="1"/>
    <col min="10000" max="10000" width="9.26953125" style="114" customWidth="1"/>
    <col min="10001" max="10240" width="9" style="114"/>
    <col min="10241" max="10241" width="29" style="114" customWidth="1"/>
    <col min="10242" max="10243" width="6.81640625" style="114" customWidth="1"/>
    <col min="10244" max="10244" width="8.54296875" style="114" customWidth="1"/>
    <col min="10245" max="10245" width="8.453125" style="114" customWidth="1"/>
    <col min="10246" max="10248" width="7.81640625" style="114" customWidth="1"/>
    <col min="10249" max="10249" width="7.1796875" style="114" customWidth="1"/>
    <col min="10250" max="10250" width="9.26953125" style="114" customWidth="1"/>
    <col min="10251" max="10254" width="7.81640625" style="114" customWidth="1"/>
    <col min="10255" max="10255" width="15.81640625" style="114" customWidth="1"/>
    <col min="10256" max="10256" width="9.26953125" style="114" customWidth="1"/>
    <col min="10257" max="10496" width="9" style="114"/>
    <col min="10497" max="10497" width="29" style="114" customWidth="1"/>
    <col min="10498" max="10499" width="6.81640625" style="114" customWidth="1"/>
    <col min="10500" max="10500" width="8.54296875" style="114" customWidth="1"/>
    <col min="10501" max="10501" width="8.453125" style="114" customWidth="1"/>
    <col min="10502" max="10504" width="7.81640625" style="114" customWidth="1"/>
    <col min="10505" max="10505" width="7.1796875" style="114" customWidth="1"/>
    <col min="10506" max="10506" width="9.26953125" style="114" customWidth="1"/>
    <col min="10507" max="10510" width="7.81640625" style="114" customWidth="1"/>
    <col min="10511" max="10511" width="15.81640625" style="114" customWidth="1"/>
    <col min="10512" max="10512" width="9.26953125" style="114" customWidth="1"/>
    <col min="10513" max="10752" width="9" style="114"/>
    <col min="10753" max="10753" width="29" style="114" customWidth="1"/>
    <col min="10754" max="10755" width="6.81640625" style="114" customWidth="1"/>
    <col min="10756" max="10756" width="8.54296875" style="114" customWidth="1"/>
    <col min="10757" max="10757" width="8.453125" style="114" customWidth="1"/>
    <col min="10758" max="10760" width="7.81640625" style="114" customWidth="1"/>
    <col min="10761" max="10761" width="7.1796875" style="114" customWidth="1"/>
    <col min="10762" max="10762" width="9.26953125" style="114" customWidth="1"/>
    <col min="10763" max="10766" width="7.81640625" style="114" customWidth="1"/>
    <col min="10767" max="10767" width="15.81640625" style="114" customWidth="1"/>
    <col min="10768" max="10768" width="9.26953125" style="114" customWidth="1"/>
    <col min="10769" max="11008" width="9" style="114"/>
    <col min="11009" max="11009" width="29" style="114" customWidth="1"/>
    <col min="11010" max="11011" width="6.81640625" style="114" customWidth="1"/>
    <col min="11012" max="11012" width="8.54296875" style="114" customWidth="1"/>
    <col min="11013" max="11013" width="8.453125" style="114" customWidth="1"/>
    <col min="11014" max="11016" width="7.81640625" style="114" customWidth="1"/>
    <col min="11017" max="11017" width="7.1796875" style="114" customWidth="1"/>
    <col min="11018" max="11018" width="9.26953125" style="114" customWidth="1"/>
    <col min="11019" max="11022" width="7.81640625" style="114" customWidth="1"/>
    <col min="11023" max="11023" width="15.81640625" style="114" customWidth="1"/>
    <col min="11024" max="11024" width="9.26953125" style="114" customWidth="1"/>
    <col min="11025" max="11264" width="9" style="114"/>
    <col min="11265" max="11265" width="29" style="114" customWidth="1"/>
    <col min="11266" max="11267" width="6.81640625" style="114" customWidth="1"/>
    <col min="11268" max="11268" width="8.54296875" style="114" customWidth="1"/>
    <col min="11269" max="11269" width="8.453125" style="114" customWidth="1"/>
    <col min="11270" max="11272" width="7.81640625" style="114" customWidth="1"/>
    <col min="11273" max="11273" width="7.1796875" style="114" customWidth="1"/>
    <col min="11274" max="11274" width="9.26953125" style="114" customWidth="1"/>
    <col min="11275" max="11278" width="7.81640625" style="114" customWidth="1"/>
    <col min="11279" max="11279" width="15.81640625" style="114" customWidth="1"/>
    <col min="11280" max="11280" width="9.26953125" style="114" customWidth="1"/>
    <col min="11281" max="11520" width="9" style="114"/>
    <col min="11521" max="11521" width="29" style="114" customWidth="1"/>
    <col min="11522" max="11523" width="6.81640625" style="114" customWidth="1"/>
    <col min="11524" max="11524" width="8.54296875" style="114" customWidth="1"/>
    <col min="11525" max="11525" width="8.453125" style="114" customWidth="1"/>
    <col min="11526" max="11528" width="7.81640625" style="114" customWidth="1"/>
    <col min="11529" max="11529" width="7.1796875" style="114" customWidth="1"/>
    <col min="11530" max="11530" width="9.26953125" style="114" customWidth="1"/>
    <col min="11531" max="11534" width="7.81640625" style="114" customWidth="1"/>
    <col min="11535" max="11535" width="15.81640625" style="114" customWidth="1"/>
    <col min="11536" max="11536" width="9.26953125" style="114" customWidth="1"/>
    <col min="11537" max="11776" width="9" style="114"/>
    <col min="11777" max="11777" width="29" style="114" customWidth="1"/>
    <col min="11778" max="11779" width="6.81640625" style="114" customWidth="1"/>
    <col min="11780" max="11780" width="8.54296875" style="114" customWidth="1"/>
    <col min="11781" max="11781" width="8.453125" style="114" customWidth="1"/>
    <col min="11782" max="11784" width="7.81640625" style="114" customWidth="1"/>
    <col min="11785" max="11785" width="7.1796875" style="114" customWidth="1"/>
    <col min="11786" max="11786" width="9.26953125" style="114" customWidth="1"/>
    <col min="11787" max="11790" width="7.81640625" style="114" customWidth="1"/>
    <col min="11791" max="11791" width="15.81640625" style="114" customWidth="1"/>
    <col min="11792" max="11792" width="9.26953125" style="114" customWidth="1"/>
    <col min="11793" max="12032" width="9" style="114"/>
    <col min="12033" max="12033" width="29" style="114" customWidth="1"/>
    <col min="12034" max="12035" width="6.81640625" style="114" customWidth="1"/>
    <col min="12036" max="12036" width="8.54296875" style="114" customWidth="1"/>
    <col min="12037" max="12037" width="8.453125" style="114" customWidth="1"/>
    <col min="12038" max="12040" width="7.81640625" style="114" customWidth="1"/>
    <col min="12041" max="12041" width="7.1796875" style="114" customWidth="1"/>
    <col min="12042" max="12042" width="9.26953125" style="114" customWidth="1"/>
    <col min="12043" max="12046" width="7.81640625" style="114" customWidth="1"/>
    <col min="12047" max="12047" width="15.81640625" style="114" customWidth="1"/>
    <col min="12048" max="12048" width="9.26953125" style="114" customWidth="1"/>
    <col min="12049" max="12288" width="9" style="114"/>
    <col min="12289" max="12289" width="29" style="114" customWidth="1"/>
    <col min="12290" max="12291" width="6.81640625" style="114" customWidth="1"/>
    <col min="12292" max="12292" width="8.54296875" style="114" customWidth="1"/>
    <col min="12293" max="12293" width="8.453125" style="114" customWidth="1"/>
    <col min="12294" max="12296" width="7.81640625" style="114" customWidth="1"/>
    <col min="12297" max="12297" width="7.1796875" style="114" customWidth="1"/>
    <col min="12298" max="12298" width="9.26953125" style="114" customWidth="1"/>
    <col min="12299" max="12302" width="7.81640625" style="114" customWidth="1"/>
    <col min="12303" max="12303" width="15.81640625" style="114" customWidth="1"/>
    <col min="12304" max="12304" width="9.26953125" style="114" customWidth="1"/>
    <col min="12305" max="12544" width="9" style="114"/>
    <col min="12545" max="12545" width="29" style="114" customWidth="1"/>
    <col min="12546" max="12547" width="6.81640625" style="114" customWidth="1"/>
    <col min="12548" max="12548" width="8.54296875" style="114" customWidth="1"/>
    <col min="12549" max="12549" width="8.453125" style="114" customWidth="1"/>
    <col min="12550" max="12552" width="7.81640625" style="114" customWidth="1"/>
    <col min="12553" max="12553" width="7.1796875" style="114" customWidth="1"/>
    <col min="12554" max="12554" width="9.26953125" style="114" customWidth="1"/>
    <col min="12555" max="12558" width="7.81640625" style="114" customWidth="1"/>
    <col min="12559" max="12559" width="15.81640625" style="114" customWidth="1"/>
    <col min="12560" max="12560" width="9.26953125" style="114" customWidth="1"/>
    <col min="12561" max="12800" width="9" style="114"/>
    <col min="12801" max="12801" width="29" style="114" customWidth="1"/>
    <col min="12802" max="12803" width="6.81640625" style="114" customWidth="1"/>
    <col min="12804" max="12804" width="8.54296875" style="114" customWidth="1"/>
    <col min="12805" max="12805" width="8.453125" style="114" customWidth="1"/>
    <col min="12806" max="12808" width="7.81640625" style="114" customWidth="1"/>
    <col min="12809" max="12809" width="7.1796875" style="114" customWidth="1"/>
    <col min="12810" max="12810" width="9.26953125" style="114" customWidth="1"/>
    <col min="12811" max="12814" width="7.81640625" style="114" customWidth="1"/>
    <col min="12815" max="12815" width="15.81640625" style="114" customWidth="1"/>
    <col min="12816" max="12816" width="9.26953125" style="114" customWidth="1"/>
    <col min="12817" max="13056" width="9" style="114"/>
    <col min="13057" max="13057" width="29" style="114" customWidth="1"/>
    <col min="13058" max="13059" width="6.81640625" style="114" customWidth="1"/>
    <col min="13060" max="13060" width="8.54296875" style="114" customWidth="1"/>
    <col min="13061" max="13061" width="8.453125" style="114" customWidth="1"/>
    <col min="13062" max="13064" width="7.81640625" style="114" customWidth="1"/>
    <col min="13065" max="13065" width="7.1796875" style="114" customWidth="1"/>
    <col min="13066" max="13066" width="9.26953125" style="114" customWidth="1"/>
    <col min="13067" max="13070" width="7.81640625" style="114" customWidth="1"/>
    <col min="13071" max="13071" width="15.81640625" style="114" customWidth="1"/>
    <col min="13072" max="13072" width="9.26953125" style="114" customWidth="1"/>
    <col min="13073" max="13312" width="9" style="114"/>
    <col min="13313" max="13313" width="29" style="114" customWidth="1"/>
    <col min="13314" max="13315" width="6.81640625" style="114" customWidth="1"/>
    <col min="13316" max="13316" width="8.54296875" style="114" customWidth="1"/>
    <col min="13317" max="13317" width="8.453125" style="114" customWidth="1"/>
    <col min="13318" max="13320" width="7.81640625" style="114" customWidth="1"/>
    <col min="13321" max="13321" width="7.1796875" style="114" customWidth="1"/>
    <col min="13322" max="13322" width="9.26953125" style="114" customWidth="1"/>
    <col min="13323" max="13326" width="7.81640625" style="114" customWidth="1"/>
    <col min="13327" max="13327" width="15.81640625" style="114" customWidth="1"/>
    <col min="13328" max="13328" width="9.26953125" style="114" customWidth="1"/>
    <col min="13329" max="13568" width="9" style="114"/>
    <col min="13569" max="13569" width="29" style="114" customWidth="1"/>
    <col min="13570" max="13571" width="6.81640625" style="114" customWidth="1"/>
    <col min="13572" max="13572" width="8.54296875" style="114" customWidth="1"/>
    <col min="13573" max="13573" width="8.453125" style="114" customWidth="1"/>
    <col min="13574" max="13576" width="7.81640625" style="114" customWidth="1"/>
    <col min="13577" max="13577" width="7.1796875" style="114" customWidth="1"/>
    <col min="13578" max="13578" width="9.26953125" style="114" customWidth="1"/>
    <col min="13579" max="13582" width="7.81640625" style="114" customWidth="1"/>
    <col min="13583" max="13583" width="15.81640625" style="114" customWidth="1"/>
    <col min="13584" max="13584" width="9.26953125" style="114" customWidth="1"/>
    <col min="13585" max="13824" width="9" style="114"/>
    <col min="13825" max="13825" width="29" style="114" customWidth="1"/>
    <col min="13826" max="13827" width="6.81640625" style="114" customWidth="1"/>
    <col min="13828" max="13828" width="8.54296875" style="114" customWidth="1"/>
    <col min="13829" max="13829" width="8.453125" style="114" customWidth="1"/>
    <col min="13830" max="13832" width="7.81640625" style="114" customWidth="1"/>
    <col min="13833" max="13833" width="7.1796875" style="114" customWidth="1"/>
    <col min="13834" max="13834" width="9.26953125" style="114" customWidth="1"/>
    <col min="13835" max="13838" width="7.81640625" style="114" customWidth="1"/>
    <col min="13839" max="13839" width="15.81640625" style="114" customWidth="1"/>
    <col min="13840" max="13840" width="9.26953125" style="114" customWidth="1"/>
    <col min="13841" max="14080" width="9" style="114"/>
    <col min="14081" max="14081" width="29" style="114" customWidth="1"/>
    <col min="14082" max="14083" width="6.81640625" style="114" customWidth="1"/>
    <col min="14084" max="14084" width="8.54296875" style="114" customWidth="1"/>
    <col min="14085" max="14085" width="8.453125" style="114" customWidth="1"/>
    <col min="14086" max="14088" width="7.81640625" style="114" customWidth="1"/>
    <col min="14089" max="14089" width="7.1796875" style="114" customWidth="1"/>
    <col min="14090" max="14090" width="9.26953125" style="114" customWidth="1"/>
    <col min="14091" max="14094" width="7.81640625" style="114" customWidth="1"/>
    <col min="14095" max="14095" width="15.81640625" style="114" customWidth="1"/>
    <col min="14096" max="14096" width="9.26953125" style="114" customWidth="1"/>
    <col min="14097" max="14336" width="9" style="114"/>
    <col min="14337" max="14337" width="29" style="114" customWidth="1"/>
    <col min="14338" max="14339" width="6.81640625" style="114" customWidth="1"/>
    <col min="14340" max="14340" width="8.54296875" style="114" customWidth="1"/>
    <col min="14341" max="14341" width="8.453125" style="114" customWidth="1"/>
    <col min="14342" max="14344" width="7.81640625" style="114" customWidth="1"/>
    <col min="14345" max="14345" width="7.1796875" style="114" customWidth="1"/>
    <col min="14346" max="14346" width="9.26953125" style="114" customWidth="1"/>
    <col min="14347" max="14350" width="7.81640625" style="114" customWidth="1"/>
    <col min="14351" max="14351" width="15.81640625" style="114" customWidth="1"/>
    <col min="14352" max="14352" width="9.26953125" style="114" customWidth="1"/>
    <col min="14353" max="14592" width="9" style="114"/>
    <col min="14593" max="14593" width="29" style="114" customWidth="1"/>
    <col min="14594" max="14595" width="6.81640625" style="114" customWidth="1"/>
    <col min="14596" max="14596" width="8.54296875" style="114" customWidth="1"/>
    <col min="14597" max="14597" width="8.453125" style="114" customWidth="1"/>
    <col min="14598" max="14600" width="7.81640625" style="114" customWidth="1"/>
    <col min="14601" max="14601" width="7.1796875" style="114" customWidth="1"/>
    <col min="14602" max="14602" width="9.26953125" style="114" customWidth="1"/>
    <col min="14603" max="14606" width="7.81640625" style="114" customWidth="1"/>
    <col min="14607" max="14607" width="15.81640625" style="114" customWidth="1"/>
    <col min="14608" max="14608" width="9.26953125" style="114" customWidth="1"/>
    <col min="14609" max="14848" width="9" style="114"/>
    <col min="14849" max="14849" width="29" style="114" customWidth="1"/>
    <col min="14850" max="14851" width="6.81640625" style="114" customWidth="1"/>
    <col min="14852" max="14852" width="8.54296875" style="114" customWidth="1"/>
    <col min="14853" max="14853" width="8.453125" style="114" customWidth="1"/>
    <col min="14854" max="14856" width="7.81640625" style="114" customWidth="1"/>
    <col min="14857" max="14857" width="7.1796875" style="114" customWidth="1"/>
    <col min="14858" max="14858" width="9.26953125" style="114" customWidth="1"/>
    <col min="14859" max="14862" width="7.81640625" style="114" customWidth="1"/>
    <col min="14863" max="14863" width="15.81640625" style="114" customWidth="1"/>
    <col min="14864" max="14864" width="9.26953125" style="114" customWidth="1"/>
    <col min="14865" max="15104" width="9" style="114"/>
    <col min="15105" max="15105" width="29" style="114" customWidth="1"/>
    <col min="15106" max="15107" width="6.81640625" style="114" customWidth="1"/>
    <col min="15108" max="15108" width="8.54296875" style="114" customWidth="1"/>
    <col min="15109" max="15109" width="8.453125" style="114" customWidth="1"/>
    <col min="15110" max="15112" width="7.81640625" style="114" customWidth="1"/>
    <col min="15113" max="15113" width="7.1796875" style="114" customWidth="1"/>
    <col min="15114" max="15114" width="9.26953125" style="114" customWidth="1"/>
    <col min="15115" max="15118" width="7.81640625" style="114" customWidth="1"/>
    <col min="15119" max="15119" width="15.81640625" style="114" customWidth="1"/>
    <col min="15120" max="15120" width="9.26953125" style="114" customWidth="1"/>
    <col min="15121" max="15360" width="9" style="114"/>
    <col min="15361" max="15361" width="29" style="114" customWidth="1"/>
    <col min="15362" max="15363" width="6.81640625" style="114" customWidth="1"/>
    <col min="15364" max="15364" width="8.54296875" style="114" customWidth="1"/>
    <col min="15365" max="15365" width="8.453125" style="114" customWidth="1"/>
    <col min="15366" max="15368" width="7.81640625" style="114" customWidth="1"/>
    <col min="15369" max="15369" width="7.1796875" style="114" customWidth="1"/>
    <col min="15370" max="15370" width="9.26953125" style="114" customWidth="1"/>
    <col min="15371" max="15374" width="7.81640625" style="114" customWidth="1"/>
    <col min="15375" max="15375" width="15.81640625" style="114" customWidth="1"/>
    <col min="15376" max="15376" width="9.26953125" style="114" customWidth="1"/>
    <col min="15377" max="15616" width="9" style="114"/>
    <col min="15617" max="15617" width="29" style="114" customWidth="1"/>
    <col min="15618" max="15619" width="6.81640625" style="114" customWidth="1"/>
    <col min="15620" max="15620" width="8.54296875" style="114" customWidth="1"/>
    <col min="15621" max="15621" width="8.453125" style="114" customWidth="1"/>
    <col min="15622" max="15624" width="7.81640625" style="114" customWidth="1"/>
    <col min="15625" max="15625" width="7.1796875" style="114" customWidth="1"/>
    <col min="15626" max="15626" width="9.26953125" style="114" customWidth="1"/>
    <col min="15627" max="15630" width="7.81640625" style="114" customWidth="1"/>
    <col min="15631" max="15631" width="15.81640625" style="114" customWidth="1"/>
    <col min="15632" max="15632" width="9.26953125" style="114" customWidth="1"/>
    <col min="15633" max="15872" width="9" style="114"/>
    <col min="15873" max="15873" width="29" style="114" customWidth="1"/>
    <col min="15874" max="15875" width="6.81640625" style="114" customWidth="1"/>
    <col min="15876" max="15876" width="8.54296875" style="114" customWidth="1"/>
    <col min="15877" max="15877" width="8.453125" style="114" customWidth="1"/>
    <col min="15878" max="15880" width="7.81640625" style="114" customWidth="1"/>
    <col min="15881" max="15881" width="7.1796875" style="114" customWidth="1"/>
    <col min="15882" max="15882" width="9.26953125" style="114" customWidth="1"/>
    <col min="15883" max="15886" width="7.81640625" style="114" customWidth="1"/>
    <col min="15887" max="15887" width="15.81640625" style="114" customWidth="1"/>
    <col min="15888" max="15888" width="9.26953125" style="114" customWidth="1"/>
    <col min="15889" max="16128" width="9" style="114"/>
    <col min="16129" max="16129" width="29" style="114" customWidth="1"/>
    <col min="16130" max="16131" width="6.81640625" style="114" customWidth="1"/>
    <col min="16132" max="16132" width="8.54296875" style="114" customWidth="1"/>
    <col min="16133" max="16133" width="8.453125" style="114" customWidth="1"/>
    <col min="16134" max="16136" width="7.81640625" style="114" customWidth="1"/>
    <col min="16137" max="16137" width="7.1796875" style="114" customWidth="1"/>
    <col min="16138" max="16138" width="9.26953125" style="114" customWidth="1"/>
    <col min="16139" max="16142" width="7.81640625" style="114" customWidth="1"/>
    <col min="16143" max="16143" width="15.81640625" style="114" customWidth="1"/>
    <col min="16144" max="16144" width="9.26953125" style="114" customWidth="1"/>
    <col min="16145" max="16384" width="9" style="114"/>
  </cols>
  <sheetData>
    <row r="1" spans="1:15" s="106" customFormat="1" ht="12.65" customHeight="1" x14ac:dyDescent="0.3">
      <c r="A1" s="115" t="s">
        <v>823</v>
      </c>
      <c r="N1" s="116"/>
      <c r="O1" s="116"/>
    </row>
    <row r="2" spans="1:15" s="115" customFormat="1" ht="12.65" customHeight="1" x14ac:dyDescent="0.3">
      <c r="A2" s="103"/>
      <c r="B2" s="103"/>
      <c r="C2" s="103"/>
      <c r="D2" s="103"/>
      <c r="E2" s="103" t="s">
        <v>805</v>
      </c>
      <c r="F2" s="103"/>
      <c r="G2" s="103"/>
      <c r="H2" s="103"/>
      <c r="I2" s="103"/>
      <c r="J2" s="103" t="s">
        <v>806</v>
      </c>
      <c r="K2" s="103" t="s">
        <v>807</v>
      </c>
      <c r="L2" s="103" t="s">
        <v>11</v>
      </c>
      <c r="M2" s="103" t="s">
        <v>808</v>
      </c>
      <c r="N2" s="103" t="s">
        <v>809</v>
      </c>
      <c r="O2" s="103" t="s">
        <v>13</v>
      </c>
    </row>
    <row r="3" spans="1:15" ht="12.65" customHeight="1" x14ac:dyDescent="0.3">
      <c r="A3" s="106" t="s">
        <v>14</v>
      </c>
      <c r="B3" s="117"/>
      <c r="C3" s="117"/>
      <c r="D3" s="117"/>
      <c r="E3" s="117">
        <v>5913146</v>
      </c>
      <c r="F3" s="117"/>
      <c r="G3" s="117"/>
      <c r="H3" s="117"/>
      <c r="I3" s="117"/>
      <c r="J3" s="117">
        <v>10215309</v>
      </c>
      <c r="K3" s="118">
        <v>5323933</v>
      </c>
      <c r="L3" s="118">
        <v>5521533</v>
      </c>
      <c r="M3" s="118">
        <v>355620</v>
      </c>
      <c r="N3" s="117">
        <v>1319133</v>
      </c>
      <c r="O3" s="117">
        <f>SUM(E3+J3++K3+L3+M3+N3)</f>
        <v>28648674</v>
      </c>
    </row>
    <row r="4" spans="1:15" s="115" customFormat="1" ht="12.65" customHeight="1" x14ac:dyDescent="0.3">
      <c r="A4" s="106" t="s">
        <v>769</v>
      </c>
      <c r="B4" s="103" t="s">
        <v>1</v>
      </c>
      <c r="C4" s="103" t="s">
        <v>2</v>
      </c>
      <c r="D4" s="103" t="s">
        <v>3</v>
      </c>
      <c r="E4" s="103"/>
      <c r="F4" s="103" t="s">
        <v>5</v>
      </c>
      <c r="G4" s="103" t="s">
        <v>6</v>
      </c>
      <c r="H4" s="103" t="s">
        <v>7</v>
      </c>
      <c r="I4" s="103" t="s">
        <v>8</v>
      </c>
      <c r="J4" s="103"/>
      <c r="K4" s="103" t="s">
        <v>770</v>
      </c>
      <c r="L4" s="103" t="s">
        <v>771</v>
      </c>
      <c r="M4" s="103" t="s">
        <v>772</v>
      </c>
      <c r="N4" s="103" t="s">
        <v>813</v>
      </c>
    </row>
    <row r="5" spans="1:15" s="115" customFormat="1" ht="12.65" customHeight="1" x14ac:dyDescent="0.3">
      <c r="A5" s="106" t="s">
        <v>789</v>
      </c>
      <c r="B5" s="103">
        <v>42</v>
      </c>
      <c r="C5" s="103">
        <v>30</v>
      </c>
      <c r="D5" s="103">
        <v>28</v>
      </c>
      <c r="E5" s="102">
        <f>SUM(B5:D5)</f>
        <v>100</v>
      </c>
      <c r="F5" s="103">
        <v>41</v>
      </c>
      <c r="G5" s="103">
        <v>66</v>
      </c>
      <c r="H5" s="103">
        <v>37</v>
      </c>
      <c r="I5" s="103">
        <v>37</v>
      </c>
      <c r="J5" s="102">
        <f>SUM(F5:I5)</f>
        <v>181</v>
      </c>
      <c r="K5" s="103">
        <v>104</v>
      </c>
      <c r="L5" s="103">
        <v>117</v>
      </c>
      <c r="M5" s="103">
        <v>10</v>
      </c>
      <c r="N5" s="102">
        <v>34</v>
      </c>
      <c r="O5" s="102">
        <f>SUM(E5,J5,K5,L5,M5,N5)</f>
        <v>546</v>
      </c>
    </row>
    <row r="6" spans="1:15" s="115" customFormat="1" ht="12.65" customHeight="1" x14ac:dyDescent="0.3">
      <c r="A6" s="106" t="s">
        <v>790</v>
      </c>
      <c r="B6" s="103">
        <v>0</v>
      </c>
      <c r="C6" s="103">
        <v>0</v>
      </c>
      <c r="D6" s="103">
        <v>0</v>
      </c>
      <c r="E6" s="102">
        <f>SUM(B6:D6)</f>
        <v>0</v>
      </c>
      <c r="F6" s="103">
        <v>0</v>
      </c>
      <c r="G6" s="103">
        <v>1</v>
      </c>
      <c r="H6" s="103">
        <v>3</v>
      </c>
      <c r="I6" s="103">
        <v>6</v>
      </c>
      <c r="J6" s="102">
        <f>SUM(F6:I6)</f>
        <v>10</v>
      </c>
      <c r="K6" s="103">
        <v>0</v>
      </c>
      <c r="L6" s="103">
        <v>0</v>
      </c>
      <c r="M6" s="103">
        <v>0</v>
      </c>
      <c r="N6" s="102">
        <v>0</v>
      </c>
      <c r="O6" s="102">
        <f>SUM(E6,J6,K6,L6,M6,N6)</f>
        <v>10</v>
      </c>
    </row>
    <row r="7" spans="1:15" s="115" customFormat="1" ht="12.65" customHeight="1" x14ac:dyDescent="0.3">
      <c r="A7" s="106" t="s">
        <v>773</v>
      </c>
      <c r="B7" s="103">
        <v>38</v>
      </c>
      <c r="C7" s="103">
        <v>22</v>
      </c>
      <c r="D7" s="103">
        <v>25</v>
      </c>
      <c r="E7" s="102">
        <f>SUM(B7:D7)</f>
        <v>85</v>
      </c>
      <c r="F7" s="103">
        <v>37</v>
      </c>
      <c r="G7" s="103">
        <v>62</v>
      </c>
      <c r="H7" s="103">
        <v>36</v>
      </c>
      <c r="I7" s="103">
        <v>37</v>
      </c>
      <c r="J7" s="102">
        <f>SUM(F7:I7)</f>
        <v>172</v>
      </c>
      <c r="K7" s="103">
        <v>100</v>
      </c>
      <c r="L7" s="103">
        <v>108</v>
      </c>
      <c r="M7" s="103">
        <v>10</v>
      </c>
      <c r="N7" s="102">
        <v>33</v>
      </c>
      <c r="O7" s="102">
        <f>SUM(E7,J7,K7,L7,M7,N7)</f>
        <v>508</v>
      </c>
    </row>
    <row r="8" spans="1:15" ht="12.65" customHeight="1" x14ac:dyDescent="0.3">
      <c r="A8" s="106" t="s">
        <v>774</v>
      </c>
      <c r="B8" s="103">
        <v>0</v>
      </c>
      <c r="C8" s="103">
        <v>0</v>
      </c>
      <c r="D8" s="103">
        <v>0</v>
      </c>
      <c r="E8" s="102">
        <f>SUM(B8:D8)</f>
        <v>0</v>
      </c>
      <c r="F8" s="103">
        <v>0</v>
      </c>
      <c r="G8" s="103">
        <v>1</v>
      </c>
      <c r="H8" s="103">
        <v>3</v>
      </c>
      <c r="I8" s="103">
        <v>6</v>
      </c>
      <c r="J8" s="102">
        <f>SUM(F8:I8)</f>
        <v>10</v>
      </c>
      <c r="K8" s="103">
        <v>0</v>
      </c>
      <c r="L8" s="103">
        <v>0</v>
      </c>
      <c r="M8" s="103">
        <v>0</v>
      </c>
      <c r="N8" s="102">
        <v>0</v>
      </c>
      <c r="O8" s="102">
        <f>SUM(E8,J8,K8,L8,M8,N8)</f>
        <v>10</v>
      </c>
    </row>
    <row r="9" spans="1:15" ht="12.65" customHeight="1" thickBot="1" x14ac:dyDescent="0.35">
      <c r="A9" s="106" t="s">
        <v>775</v>
      </c>
      <c r="B9" s="102">
        <f>(B7+B8)</f>
        <v>38</v>
      </c>
      <c r="C9" s="102">
        <f t="shared" ref="C9:N9" si="0">(C7+C8)</f>
        <v>22</v>
      </c>
      <c r="D9" s="102">
        <f t="shared" si="0"/>
        <v>25</v>
      </c>
      <c r="E9" s="124">
        <f t="shared" si="0"/>
        <v>85</v>
      </c>
      <c r="F9" s="102">
        <f t="shared" si="0"/>
        <v>37</v>
      </c>
      <c r="G9" s="102">
        <f>(G7+G8)</f>
        <v>63</v>
      </c>
      <c r="H9" s="102">
        <f t="shared" si="0"/>
        <v>39</v>
      </c>
      <c r="I9" s="102">
        <f t="shared" si="0"/>
        <v>43</v>
      </c>
      <c r="J9" s="124">
        <f t="shared" si="0"/>
        <v>182</v>
      </c>
      <c r="K9" s="124">
        <f>(K7+K8)</f>
        <v>100</v>
      </c>
      <c r="L9" s="124">
        <f t="shared" si="0"/>
        <v>108</v>
      </c>
      <c r="M9" s="124">
        <f t="shared" si="0"/>
        <v>10</v>
      </c>
      <c r="N9" s="124">
        <f t="shared" si="0"/>
        <v>33</v>
      </c>
      <c r="O9" s="124">
        <f>SUM(E9,J9,K9,L9,M9,N9)</f>
        <v>518</v>
      </c>
    </row>
    <row r="10" spans="1:15" ht="12.65" customHeight="1" thickTop="1" x14ac:dyDescent="0.3">
      <c r="A10" s="106" t="s">
        <v>776</v>
      </c>
      <c r="B10" s="127"/>
      <c r="C10" s="127"/>
      <c r="D10" s="127"/>
      <c r="E10" s="127">
        <f>SUM(E9/E3*1000000)</f>
        <v>14.374750767188905</v>
      </c>
      <c r="F10" s="127"/>
      <c r="G10" s="127"/>
      <c r="H10" s="127"/>
      <c r="I10" s="127"/>
      <c r="J10" s="127">
        <f t="shared" ref="J10:O10" si="1">SUM(J9/J3*1000000)</f>
        <v>17.816396939143008</v>
      </c>
      <c r="K10" s="127">
        <f t="shared" si="1"/>
        <v>18.78310639897234</v>
      </c>
      <c r="L10" s="127">
        <f t="shared" si="1"/>
        <v>19.559785298756704</v>
      </c>
      <c r="M10" s="127">
        <f t="shared" si="1"/>
        <v>28.119903267532759</v>
      </c>
      <c r="N10" s="127">
        <f t="shared" si="1"/>
        <v>25.016431246887162</v>
      </c>
      <c r="O10" s="127">
        <f t="shared" si="1"/>
        <v>18.081116075389737</v>
      </c>
    </row>
    <row r="11" spans="1:15" s="115" customFormat="1" ht="12.65" customHeight="1" x14ac:dyDescent="0.3">
      <c r="A11" s="106" t="s">
        <v>19</v>
      </c>
      <c r="B11" s="102">
        <v>69</v>
      </c>
      <c r="C11" s="102">
        <v>37</v>
      </c>
      <c r="D11" s="102">
        <v>53</v>
      </c>
      <c r="E11" s="128">
        <f>SUM(B11:D11)</f>
        <v>159</v>
      </c>
      <c r="F11" s="102">
        <v>57</v>
      </c>
      <c r="G11" s="102">
        <v>117</v>
      </c>
      <c r="H11" s="102">
        <v>63</v>
      </c>
      <c r="I11" s="102">
        <v>67</v>
      </c>
      <c r="J11" s="128">
        <f>SUM(F11:I11)</f>
        <v>304</v>
      </c>
      <c r="K11" s="128">
        <v>168</v>
      </c>
      <c r="L11" s="128">
        <v>206</v>
      </c>
      <c r="M11" s="102"/>
      <c r="N11" s="128">
        <v>54</v>
      </c>
      <c r="O11" s="120">
        <f>SUM(E11,J11,K11,L11,M11,N11)</f>
        <v>891</v>
      </c>
    </row>
    <row r="12" spans="1:15" ht="12.65" customHeight="1" x14ac:dyDescent="0.3">
      <c r="A12" s="106" t="s">
        <v>776</v>
      </c>
      <c r="B12" s="127"/>
      <c r="C12" s="127"/>
      <c r="D12" s="127"/>
      <c r="E12" s="127">
        <f>SUM(E11/E3*1000000)</f>
        <v>26.889239670388655</v>
      </c>
      <c r="F12" s="127"/>
      <c r="G12" s="127"/>
      <c r="H12" s="127"/>
      <c r="I12" s="127"/>
      <c r="J12" s="127">
        <f>SUM(J11/J3*1000000)</f>
        <v>29.759256425821285</v>
      </c>
      <c r="K12" s="127">
        <f>SUM(K11/K3*1000000)</f>
        <v>31.555618750273531</v>
      </c>
      <c r="L12" s="127">
        <f>SUM(L11/L3*1000000)</f>
        <v>37.308479366147047</v>
      </c>
      <c r="M12" s="127"/>
      <c r="N12" s="127">
        <f>SUM(N11/N3*1000000)</f>
        <v>40.935978403997169</v>
      </c>
      <c r="O12" s="127">
        <f>SUM(O11/O3*1000000)</f>
        <v>31.100915874849917</v>
      </c>
    </row>
    <row r="13" spans="1:15" s="115" customFormat="1" ht="12.65" customHeight="1" x14ac:dyDescent="0.3">
      <c r="A13" s="106" t="s">
        <v>20</v>
      </c>
      <c r="B13" s="102">
        <v>23</v>
      </c>
      <c r="C13" s="102">
        <v>23</v>
      </c>
      <c r="D13" s="102">
        <v>31</v>
      </c>
      <c r="E13" s="128">
        <f>SUM(B13:D13)</f>
        <v>77</v>
      </c>
      <c r="F13" s="102">
        <v>35</v>
      </c>
      <c r="G13" s="102">
        <v>49</v>
      </c>
      <c r="H13" s="102">
        <v>36</v>
      </c>
      <c r="I13" s="102">
        <v>24</v>
      </c>
      <c r="J13" s="128">
        <f>SUM(F13:I13)</f>
        <v>144</v>
      </c>
      <c r="K13" s="128">
        <v>72</v>
      </c>
      <c r="L13" s="128">
        <v>32</v>
      </c>
      <c r="M13" s="120">
        <v>9</v>
      </c>
      <c r="N13" s="128">
        <v>4</v>
      </c>
      <c r="O13" s="120">
        <f>SUM(E13,J13,K13,L13,M13,N13)</f>
        <v>338</v>
      </c>
    </row>
    <row r="14" spans="1:15" ht="12.65" customHeight="1" x14ac:dyDescent="0.3">
      <c r="A14" s="106" t="s">
        <v>776</v>
      </c>
      <c r="B14" s="127"/>
      <c r="C14" s="127"/>
      <c r="D14" s="127" t="s">
        <v>24</v>
      </c>
      <c r="E14" s="127">
        <f>SUM(E13/E3*1000000)</f>
        <v>13.021833047924067</v>
      </c>
      <c r="F14" s="127"/>
      <c r="G14" s="127"/>
      <c r="H14" s="127"/>
      <c r="I14" s="127"/>
      <c r="J14" s="127">
        <f t="shared" ref="J14:O14" si="2">SUM(J13/J3*1000000)</f>
        <v>14.096489885915345</v>
      </c>
      <c r="K14" s="127">
        <f t="shared" si="2"/>
        <v>13.523836607260085</v>
      </c>
      <c r="L14" s="127">
        <f t="shared" si="2"/>
        <v>5.7954919403723562</v>
      </c>
      <c r="M14" s="127">
        <f t="shared" si="2"/>
        <v>25.307912940779481</v>
      </c>
      <c r="N14" s="127">
        <f t="shared" si="2"/>
        <v>3.0322946965923832</v>
      </c>
      <c r="O14" s="127">
        <f t="shared" si="2"/>
        <v>11.79810276733925</v>
      </c>
    </row>
    <row r="15" spans="1:15" ht="12.65" customHeight="1" thickBot="1" x14ac:dyDescent="0.35">
      <c r="A15" s="106" t="s">
        <v>21</v>
      </c>
      <c r="B15" s="102">
        <f t="shared" ref="B15:L15" si="3">SUM(B11,B13)</f>
        <v>92</v>
      </c>
      <c r="C15" s="102">
        <f t="shared" si="3"/>
        <v>60</v>
      </c>
      <c r="D15" s="102">
        <f t="shared" si="3"/>
        <v>84</v>
      </c>
      <c r="E15" s="129">
        <f t="shared" si="3"/>
        <v>236</v>
      </c>
      <c r="F15" s="102">
        <f t="shared" si="3"/>
        <v>92</v>
      </c>
      <c r="G15" s="102">
        <f t="shared" si="3"/>
        <v>166</v>
      </c>
      <c r="H15" s="102">
        <f t="shared" si="3"/>
        <v>99</v>
      </c>
      <c r="I15" s="102">
        <f t="shared" si="3"/>
        <v>91</v>
      </c>
      <c r="J15" s="129">
        <f t="shared" si="3"/>
        <v>448</v>
      </c>
      <c r="K15" s="129">
        <f t="shared" si="3"/>
        <v>240</v>
      </c>
      <c r="L15" s="129">
        <f t="shared" si="3"/>
        <v>238</v>
      </c>
      <c r="M15" s="129">
        <f>SUM(M11+M13)</f>
        <v>9</v>
      </c>
      <c r="N15" s="129">
        <f>SUM(N11+N13)</f>
        <v>58</v>
      </c>
      <c r="O15" s="126">
        <f>SUM(E15,J15,K15,L15,M15,N15)</f>
        <v>1229</v>
      </c>
    </row>
    <row r="16" spans="1:15" ht="12.65" customHeight="1" thickTop="1" x14ac:dyDescent="0.3">
      <c r="A16" s="106" t="s">
        <v>776</v>
      </c>
      <c r="B16" s="127"/>
      <c r="C16" s="127"/>
      <c r="D16" s="127"/>
      <c r="E16" s="127">
        <f>SUM(E15/E3*1000000)</f>
        <v>39.911072718312717</v>
      </c>
      <c r="F16" s="127"/>
      <c r="G16" s="127"/>
      <c r="H16" s="127"/>
      <c r="I16" s="127"/>
      <c r="J16" s="127">
        <f t="shared" ref="J16:O16" si="4">SUM(J15/J3*1000000)</f>
        <v>43.855746311736631</v>
      </c>
      <c r="K16" s="127">
        <f t="shared" si="4"/>
        <v>45.079455357533611</v>
      </c>
      <c r="L16" s="127">
        <f t="shared" si="4"/>
        <v>43.103971306519405</v>
      </c>
      <c r="M16" s="127">
        <f t="shared" si="4"/>
        <v>25.307912940779481</v>
      </c>
      <c r="N16" s="127">
        <f t="shared" si="4"/>
        <v>43.968273100589556</v>
      </c>
      <c r="O16" s="127">
        <f t="shared" si="4"/>
        <v>42.899018642189162</v>
      </c>
    </row>
    <row r="17" spans="1:15" s="115" customFormat="1" ht="12.65" customHeight="1" x14ac:dyDescent="0.3">
      <c r="A17" s="106" t="s">
        <v>23</v>
      </c>
      <c r="B17" s="102"/>
      <c r="C17" s="102"/>
      <c r="D17" s="102">
        <v>43</v>
      </c>
      <c r="E17" s="128">
        <f>SUM(D17)</f>
        <v>43</v>
      </c>
      <c r="F17" s="102"/>
      <c r="G17" s="102">
        <v>86</v>
      </c>
      <c r="H17" s="102" t="s">
        <v>24</v>
      </c>
      <c r="I17" s="102">
        <v>76</v>
      </c>
      <c r="J17" s="128">
        <f>SUM(G17:I17)</f>
        <v>162</v>
      </c>
      <c r="K17" s="128">
        <v>94</v>
      </c>
      <c r="L17" s="128">
        <v>66</v>
      </c>
      <c r="M17" s="102"/>
      <c r="N17" s="128">
        <v>10</v>
      </c>
      <c r="O17" s="120">
        <f>SUM(E17,J17,K17,L17,M17,N17)</f>
        <v>375</v>
      </c>
    </row>
    <row r="18" spans="1:15" ht="12.65" customHeight="1" x14ac:dyDescent="0.3">
      <c r="A18" s="106" t="s">
        <v>776</v>
      </c>
      <c r="B18" s="127"/>
      <c r="C18" s="127"/>
      <c r="D18" s="127"/>
      <c r="E18" s="127">
        <f>SUM(E17/E3*1000000)</f>
        <v>7.271932741048504</v>
      </c>
      <c r="F18" s="127"/>
      <c r="G18" s="127"/>
      <c r="H18" s="127"/>
      <c r="I18" s="127"/>
      <c r="J18" s="127">
        <f>SUM(J17/J3*1000000)</f>
        <v>15.858551121654765</v>
      </c>
      <c r="K18" s="127">
        <f>SUM(K17/K3*1000000)</f>
        <v>17.656120015033999</v>
      </c>
      <c r="L18" s="127">
        <f>SUM(L17/L3*1000000)</f>
        <v>11.953202127017986</v>
      </c>
      <c r="M18" s="127"/>
      <c r="N18" s="127">
        <f>SUM(N17/N3*1000000)</f>
        <v>7.5807367414809574</v>
      </c>
      <c r="O18" s="127">
        <f>SUM(O17/O3*1000000)</f>
        <v>13.089611058438516</v>
      </c>
    </row>
    <row r="19" spans="1:15" s="115" customFormat="1" ht="12.65" customHeight="1" x14ac:dyDescent="0.3">
      <c r="A19" s="106" t="s">
        <v>25</v>
      </c>
      <c r="B19" s="102"/>
      <c r="C19" s="102"/>
      <c r="D19" s="102"/>
      <c r="E19" s="128" t="s">
        <v>24</v>
      </c>
      <c r="F19" s="102"/>
      <c r="G19" s="102">
        <v>0</v>
      </c>
      <c r="H19" s="102" t="s">
        <v>24</v>
      </c>
      <c r="I19" s="102">
        <v>1</v>
      </c>
      <c r="J19" s="128">
        <f>SUM(G19:I19)</f>
        <v>1</v>
      </c>
      <c r="K19" s="120">
        <v>1</v>
      </c>
      <c r="L19" s="120" t="s">
        <v>24</v>
      </c>
      <c r="M19" s="102"/>
      <c r="N19" s="128"/>
      <c r="O19" s="120">
        <f>SUM(E19,J19,K19,L19,M19,N19)</f>
        <v>2</v>
      </c>
    </row>
    <row r="20" spans="1:15" ht="12.65" customHeight="1" x14ac:dyDescent="0.3">
      <c r="A20" s="106" t="s">
        <v>776</v>
      </c>
      <c r="B20" s="130"/>
      <c r="C20" s="130"/>
      <c r="D20" s="130"/>
      <c r="E20" s="127" t="s">
        <v>24</v>
      </c>
      <c r="F20" s="130"/>
      <c r="G20" s="130"/>
      <c r="H20" s="130"/>
      <c r="I20" s="130"/>
      <c r="J20" s="127">
        <f>SUM(J19/J3*1000000)</f>
        <v>9.7892290874412119E-2</v>
      </c>
      <c r="K20" s="127">
        <f>SUM(K19/K3*1000000)</f>
        <v>0.18783106398972338</v>
      </c>
      <c r="L20" s="130"/>
      <c r="M20" s="130"/>
      <c r="N20" s="127"/>
      <c r="O20" s="127">
        <f>SUM(O19/O3*1000000)</f>
        <v>6.9811258978338744E-2</v>
      </c>
    </row>
    <row r="21" spans="1:15" ht="12.65" customHeight="1" x14ac:dyDescent="0.3">
      <c r="A21" s="106" t="s">
        <v>26</v>
      </c>
      <c r="B21" s="117"/>
      <c r="C21" s="117"/>
      <c r="D21" s="102" t="s">
        <v>24</v>
      </c>
      <c r="E21" s="128" t="s">
        <v>24</v>
      </c>
      <c r="F21" s="117"/>
      <c r="G21" s="102">
        <v>0</v>
      </c>
      <c r="H21" s="102" t="s">
        <v>24</v>
      </c>
      <c r="I21" s="102">
        <v>0</v>
      </c>
      <c r="J21" s="128">
        <f>SUM(G21:I21)</f>
        <v>0</v>
      </c>
      <c r="K21" s="128" t="s">
        <v>24</v>
      </c>
      <c r="L21" s="131"/>
      <c r="M21" s="117"/>
      <c r="N21" s="128"/>
      <c r="O21" s="120">
        <f>SUM(E21,J21,K21,L21,M21,N21)</f>
        <v>0</v>
      </c>
    </row>
    <row r="22" spans="1:15" ht="12.65" customHeight="1" thickBot="1" x14ac:dyDescent="0.35">
      <c r="A22" s="106" t="s">
        <v>27</v>
      </c>
      <c r="B22" s="117"/>
      <c r="C22" s="117"/>
      <c r="D22" s="102">
        <f>SUM(D17,D19,D21)</f>
        <v>43</v>
      </c>
      <c r="E22" s="132">
        <f>SUM(E17,E19,E21)</f>
        <v>43</v>
      </c>
      <c r="F22" s="117"/>
      <c r="G22" s="102">
        <f>SUM(G17,G19,G21)</f>
        <v>86</v>
      </c>
      <c r="H22" s="102" t="s">
        <v>24</v>
      </c>
      <c r="I22" s="102">
        <f>SUM(I17,I19,I21)</f>
        <v>77</v>
      </c>
      <c r="J22" s="132">
        <f>SUM(J17,J19,J21)</f>
        <v>163</v>
      </c>
      <c r="K22" s="132">
        <f>SUM(K17,K19,K21)</f>
        <v>95</v>
      </c>
      <c r="L22" s="132">
        <f>SUM(L17,L19,L21)</f>
        <v>66</v>
      </c>
      <c r="M22" s="102"/>
      <c r="N22" s="132">
        <f>SUM(N17,N19,N21)</f>
        <v>10</v>
      </c>
      <c r="O22" s="126">
        <f>SUM(E22,J22,K22,L22,M22,N22)</f>
        <v>377</v>
      </c>
    </row>
    <row r="23" spans="1:15" ht="12.65" customHeight="1" thickTop="1" x14ac:dyDescent="0.3">
      <c r="A23" s="106" t="s">
        <v>776</v>
      </c>
      <c r="B23" s="127"/>
      <c r="C23" s="127"/>
      <c r="D23" s="127"/>
      <c r="E23" s="127">
        <f>SUM(E22/E3*1000000)</f>
        <v>7.271932741048504</v>
      </c>
      <c r="F23" s="127"/>
      <c r="G23" s="127"/>
      <c r="H23" s="127"/>
      <c r="I23" s="127"/>
      <c r="J23" s="127">
        <f>SUM(J22/J3*1000000)</f>
        <v>15.956443412529175</v>
      </c>
      <c r="K23" s="127">
        <f>SUM(K22/K3*1000000)</f>
        <v>17.843951079023721</v>
      </c>
      <c r="L23" s="127">
        <f>SUM(L22/L3*1000000)</f>
        <v>11.953202127017986</v>
      </c>
      <c r="M23" s="127"/>
      <c r="N23" s="127">
        <f>SUM(N22/N3*1000000)</f>
        <v>7.5807367414809574</v>
      </c>
      <c r="O23" s="127">
        <f>SUM(O22/O3*1000000)</f>
        <v>13.159422317416855</v>
      </c>
    </row>
    <row r="24" spans="1:15" s="115" customFormat="1" ht="12.65" customHeight="1" x14ac:dyDescent="0.3">
      <c r="A24" s="106" t="s">
        <v>28</v>
      </c>
      <c r="B24" s="102">
        <v>15</v>
      </c>
      <c r="C24" s="102"/>
      <c r="D24" s="102">
        <v>11</v>
      </c>
      <c r="E24" s="133">
        <f>SUM(B24,D24)</f>
        <v>26</v>
      </c>
      <c r="F24" s="102">
        <v>35</v>
      </c>
      <c r="G24" s="102">
        <v>31</v>
      </c>
      <c r="H24" s="102"/>
      <c r="I24" s="102"/>
      <c r="J24" s="133">
        <f>SUM(F24,G24,I24)</f>
        <v>66</v>
      </c>
      <c r="K24" s="133">
        <v>29</v>
      </c>
      <c r="L24" s="133">
        <v>47</v>
      </c>
      <c r="M24" s="102"/>
      <c r="N24" s="102"/>
      <c r="O24" s="120">
        <f>SUM(E24,J24,K24,L24,M24,N24)</f>
        <v>168</v>
      </c>
    </row>
    <row r="25" spans="1:15" ht="12.65" customHeight="1" x14ac:dyDescent="0.3">
      <c r="A25" s="106" t="s">
        <v>776</v>
      </c>
      <c r="B25" s="127"/>
      <c r="C25" s="127"/>
      <c r="D25" s="127"/>
      <c r="E25" s="127">
        <f>SUM(E24/E3*1000000)</f>
        <v>4.3969825876107231</v>
      </c>
      <c r="F25" s="127"/>
      <c r="G25" s="127"/>
      <c r="H25" s="127"/>
      <c r="I25" s="127"/>
      <c r="J25" s="127">
        <f>SUM(J24/J3*1000000)</f>
        <v>6.4608911977111996</v>
      </c>
      <c r="K25" s="127">
        <f>SUM(K24/K3*1000000)</f>
        <v>5.4471008557019776</v>
      </c>
      <c r="L25" s="127">
        <f>SUM(L24/L3*1000000)</f>
        <v>8.5121287874218989</v>
      </c>
      <c r="M25" s="127"/>
      <c r="N25" s="127"/>
      <c r="O25" s="127">
        <f>SUM(O24/O3*1000000)</f>
        <v>5.8641457541804556</v>
      </c>
    </row>
    <row r="26" spans="1:15" ht="12.65" customHeight="1" x14ac:dyDescent="0.3">
      <c r="A26" s="106" t="s">
        <v>29</v>
      </c>
      <c r="B26" s="117"/>
      <c r="C26" s="117"/>
      <c r="D26" s="117"/>
      <c r="E26" s="128" t="s">
        <v>24</v>
      </c>
      <c r="F26" s="117"/>
      <c r="G26" s="102" t="s">
        <v>24</v>
      </c>
      <c r="H26" s="102" t="s">
        <v>24</v>
      </c>
      <c r="I26" s="102" t="s">
        <v>24</v>
      </c>
      <c r="J26" s="128">
        <f>SUM(G26:I26)</f>
        <v>0</v>
      </c>
      <c r="K26" s="128">
        <v>0</v>
      </c>
      <c r="L26" s="131"/>
      <c r="M26" s="117"/>
      <c r="N26" s="102"/>
      <c r="O26" s="102">
        <f>SUM(E26,J26,K26,L26,M26,N26)</f>
        <v>0</v>
      </c>
    </row>
    <row r="27" spans="1:15" ht="12.65" customHeight="1" thickBot="1" x14ac:dyDescent="0.35">
      <c r="A27" s="106" t="s">
        <v>30</v>
      </c>
      <c r="B27" s="102">
        <f>SUM(B24,B26)</f>
        <v>15</v>
      </c>
      <c r="C27" s="117"/>
      <c r="D27" s="102">
        <f>SUM(D24,D26)</f>
        <v>11</v>
      </c>
      <c r="E27" s="132">
        <f>SUM(E24,E26)</f>
        <v>26</v>
      </c>
      <c r="F27" s="102">
        <f>SUM(F24,F26)</f>
        <v>35</v>
      </c>
      <c r="G27" s="102">
        <f>SUM(G24,G26)</f>
        <v>31</v>
      </c>
      <c r="H27" s="102" t="s">
        <v>24</v>
      </c>
      <c r="I27" s="102"/>
      <c r="J27" s="132">
        <f>SUM(,J24,J26)</f>
        <v>66</v>
      </c>
      <c r="K27" s="132">
        <f>SUM(K24,K26)</f>
        <v>29</v>
      </c>
      <c r="L27" s="132">
        <f>SUM(L24,L26)</f>
        <v>47</v>
      </c>
      <c r="M27" s="102"/>
      <c r="N27" s="102"/>
      <c r="O27" s="132">
        <f>SUM(O24,O26)</f>
        <v>168</v>
      </c>
    </row>
    <row r="28" spans="1:15" ht="12.65" customHeight="1" thickTop="1" x14ac:dyDescent="0.3">
      <c r="A28" s="106" t="s">
        <v>776</v>
      </c>
      <c r="B28" s="127"/>
      <c r="C28" s="127"/>
      <c r="D28" s="127"/>
      <c r="E28" s="127">
        <f>SUM(E27/E3*1000000)</f>
        <v>4.3969825876107231</v>
      </c>
      <c r="F28" s="127"/>
      <c r="G28" s="127"/>
      <c r="H28" s="127"/>
      <c r="I28" s="127"/>
      <c r="J28" s="127">
        <f>SUM(J27/J3*1000000)</f>
        <v>6.4608911977111996</v>
      </c>
      <c r="K28" s="127">
        <f>SUM(K27/K3*1000000)</f>
        <v>5.4471008557019776</v>
      </c>
      <c r="L28" s="127">
        <f>SUM(L27/L3*1000000)</f>
        <v>8.5121287874218989</v>
      </c>
      <c r="M28" s="127"/>
      <c r="N28" s="127"/>
      <c r="O28" s="127">
        <f>SUM(O27/O3*1000000)</f>
        <v>5.8641457541804556</v>
      </c>
    </row>
    <row r="29" spans="1:15" s="115" customFormat="1" ht="12.65" customHeight="1" x14ac:dyDescent="0.3">
      <c r="A29" s="106" t="s">
        <v>31</v>
      </c>
      <c r="B29" s="102"/>
      <c r="C29" s="102"/>
      <c r="D29" s="102">
        <v>0</v>
      </c>
      <c r="E29" s="128">
        <f>SUM(D29)</f>
        <v>0</v>
      </c>
      <c r="F29" s="102">
        <v>0</v>
      </c>
      <c r="G29" s="102">
        <v>0</v>
      </c>
      <c r="H29" s="102"/>
      <c r="I29" s="102"/>
      <c r="J29" s="128">
        <f>SUM(F29:I29)</f>
        <v>0</v>
      </c>
      <c r="K29" s="128">
        <v>0</v>
      </c>
      <c r="L29" s="128">
        <v>0</v>
      </c>
      <c r="M29" s="102"/>
      <c r="N29" s="128"/>
      <c r="O29" s="120">
        <f>SUM(E29,J29,K29,L29,M29,N29)</f>
        <v>0</v>
      </c>
    </row>
    <row r="30" spans="1:15" ht="12.65" customHeight="1" x14ac:dyDescent="0.3">
      <c r="A30" s="106" t="s">
        <v>776</v>
      </c>
      <c r="B30" s="127"/>
      <c r="C30" s="127"/>
      <c r="D30" s="127"/>
      <c r="E30" s="127">
        <f>SUM(E29/E3*1000000)</f>
        <v>0</v>
      </c>
      <c r="F30" s="127"/>
      <c r="G30" s="127"/>
      <c r="H30" s="127"/>
      <c r="I30" s="127"/>
      <c r="J30" s="127">
        <f>SUM(J29/J3*1000000)</f>
        <v>0</v>
      </c>
      <c r="K30" s="127">
        <f>SUM(K29/K3*1000000)</f>
        <v>0</v>
      </c>
      <c r="L30" s="127">
        <f>SUM(L29/L3*1000000)</f>
        <v>0</v>
      </c>
      <c r="M30" s="127"/>
      <c r="N30" s="127"/>
      <c r="O30" s="127">
        <f>SUM(O29/O3*1000000)</f>
        <v>0</v>
      </c>
    </row>
    <row r="31" spans="1:15" s="115" customFormat="1" ht="12.65" customHeight="1" x14ac:dyDescent="0.3">
      <c r="A31" s="106" t="s">
        <v>32</v>
      </c>
      <c r="B31" s="102"/>
      <c r="C31" s="102"/>
      <c r="D31" s="102">
        <v>24</v>
      </c>
      <c r="E31" s="128">
        <f>SUM(D31)</f>
        <v>24</v>
      </c>
      <c r="F31" s="102">
        <v>16</v>
      </c>
      <c r="G31" s="102">
        <v>47</v>
      </c>
      <c r="H31" s="102"/>
      <c r="I31" s="102"/>
      <c r="J31" s="128">
        <f>SUM(F31:I31)</f>
        <v>63</v>
      </c>
      <c r="K31" s="128">
        <v>30</v>
      </c>
      <c r="L31" s="128">
        <v>18</v>
      </c>
      <c r="M31" s="102"/>
      <c r="N31" s="128">
        <v>3</v>
      </c>
      <c r="O31" s="120">
        <f>SUM(E31,J31,K31,L31,M31,N31)</f>
        <v>138</v>
      </c>
    </row>
    <row r="32" spans="1:15" ht="12.65" customHeight="1" x14ac:dyDescent="0.3">
      <c r="A32" s="106" t="s">
        <v>776</v>
      </c>
      <c r="B32" s="130"/>
      <c r="C32" s="130"/>
      <c r="D32" s="130"/>
      <c r="E32" s="127">
        <f>SUM(E31/E3*1000000)</f>
        <v>4.0587531577945137</v>
      </c>
      <c r="F32" s="130"/>
      <c r="G32" s="130"/>
      <c r="H32" s="130"/>
      <c r="I32" s="130"/>
      <c r="J32" s="127">
        <f>SUM(J31/J3*1000000)</f>
        <v>6.1672143250879641</v>
      </c>
      <c r="K32" s="127">
        <f>SUM(K31/K3*1000000)</f>
        <v>5.6349319196917014</v>
      </c>
      <c r="L32" s="127">
        <f>SUM(L31/L3*1000000)</f>
        <v>3.2599642164594504</v>
      </c>
      <c r="M32" s="130"/>
      <c r="N32" s="127">
        <f>SUM(N31/N3*1000000)</f>
        <v>2.2742210224442876</v>
      </c>
      <c r="O32" s="127">
        <f>SUM(O31/O3*1000000)</f>
        <v>4.8169768695053738</v>
      </c>
    </row>
    <row r="33" spans="1:256" s="115" customFormat="1" ht="12.65" customHeight="1" x14ac:dyDescent="0.3">
      <c r="A33" s="106" t="s">
        <v>33</v>
      </c>
      <c r="B33" s="102"/>
      <c r="C33" s="102"/>
      <c r="D33" s="102">
        <v>1</v>
      </c>
      <c r="E33" s="128">
        <f>SUM(D33)</f>
        <v>1</v>
      </c>
      <c r="F33" s="102">
        <v>3</v>
      </c>
      <c r="G33" s="102">
        <v>8</v>
      </c>
      <c r="H33" s="102"/>
      <c r="I33" s="102"/>
      <c r="J33" s="128">
        <f>SUM(F33:I33)</f>
        <v>11</v>
      </c>
      <c r="K33" s="128">
        <v>0</v>
      </c>
      <c r="L33" s="128">
        <v>0</v>
      </c>
      <c r="M33" s="102"/>
      <c r="N33" s="128">
        <v>1</v>
      </c>
      <c r="O33" s="120">
        <f>SUM(E33,J33,K33,L33,M33,N33)</f>
        <v>13</v>
      </c>
    </row>
    <row r="34" spans="1:256" ht="12.65" customHeight="1" x14ac:dyDescent="0.3">
      <c r="A34" s="106" t="s">
        <v>776</v>
      </c>
      <c r="B34" s="127"/>
      <c r="C34" s="127"/>
      <c r="D34" s="127"/>
      <c r="E34" s="127">
        <f>SUM(E33/E3*1000000)</f>
        <v>0.16911471490810476</v>
      </c>
      <c r="F34" s="127"/>
      <c r="G34" s="127"/>
      <c r="H34" s="127"/>
      <c r="I34" s="127"/>
      <c r="J34" s="127">
        <f>SUM(J33/J3*1000000)</f>
        <v>1.0768151996185333</v>
      </c>
      <c r="K34" s="127">
        <f>SUM(K33/K3*1000000)</f>
        <v>0</v>
      </c>
      <c r="L34" s="127">
        <f>SUM(L33/L3*1000000)</f>
        <v>0</v>
      </c>
      <c r="M34" s="127"/>
      <c r="N34" s="127">
        <f>SUM(N33/N3*1000000)</f>
        <v>0.75807367414809579</v>
      </c>
      <c r="O34" s="127">
        <f>SUM(O33/O3*1000000)</f>
        <v>0.45377318335920186</v>
      </c>
    </row>
    <row r="35" spans="1:256" ht="12.65" customHeight="1" thickBot="1" x14ac:dyDescent="0.35">
      <c r="A35" s="106" t="s">
        <v>34</v>
      </c>
      <c r="B35" s="117"/>
      <c r="C35" s="117"/>
      <c r="D35" s="102">
        <f>SUM(D29,D31,D33)</f>
        <v>25</v>
      </c>
      <c r="E35" s="129">
        <f>SUM(E29,E31,E33)</f>
        <v>25</v>
      </c>
      <c r="F35" s="102">
        <f>SUM(F29,F31,F33)</f>
        <v>19</v>
      </c>
      <c r="G35" s="102">
        <f>SUM(G29,G31,G33)</f>
        <v>55</v>
      </c>
      <c r="H35" s="117"/>
      <c r="I35" s="117"/>
      <c r="J35" s="129">
        <f>SUM(J29,J31,J33)</f>
        <v>74</v>
      </c>
      <c r="K35" s="129">
        <f>SUM(K29,K31,K33)</f>
        <v>30</v>
      </c>
      <c r="L35" s="129">
        <f>SUM(L29,L31,L33)</f>
        <v>18</v>
      </c>
      <c r="M35" s="102"/>
      <c r="N35" s="129">
        <f>SUM(N29,N31,N33)</f>
        <v>4</v>
      </c>
      <c r="O35" s="126">
        <f>SUM(E35,J35,K35,L35,M35,N35)</f>
        <v>151</v>
      </c>
    </row>
    <row r="36" spans="1:256" ht="12.65" customHeight="1" thickTop="1" x14ac:dyDescent="0.3">
      <c r="A36" s="106" t="s">
        <v>776</v>
      </c>
      <c r="B36" s="127"/>
      <c r="C36" s="127"/>
      <c r="D36" s="127"/>
      <c r="E36" s="127">
        <f>SUM(E35/E3*1000000)</f>
        <v>4.2278678727026193</v>
      </c>
      <c r="F36" s="127"/>
      <c r="G36" s="127"/>
      <c r="H36" s="127"/>
      <c r="I36" s="127"/>
      <c r="J36" s="127">
        <f>SUM(J35/J3*1000000)</f>
        <v>7.2440295247064972</v>
      </c>
      <c r="K36" s="127">
        <f>SUM(K35/K3*1000000)</f>
        <v>5.6349319196917014</v>
      </c>
      <c r="L36" s="127">
        <f>SUM(L35/L3*1000000)</f>
        <v>3.2599642164594504</v>
      </c>
      <c r="M36" s="127"/>
      <c r="N36" s="127">
        <f>SUM(N35/N3*1000000)</f>
        <v>3.0322946965923832</v>
      </c>
      <c r="O36" s="127">
        <f>SUM(O35/O3*1000000)</f>
        <v>5.2707500528645763</v>
      </c>
    </row>
    <row r="37" spans="1:256" s="115" customFormat="1" ht="12.65" customHeight="1" thickBot="1" x14ac:dyDescent="0.35">
      <c r="A37" s="106" t="s">
        <v>35</v>
      </c>
      <c r="B37" s="102"/>
      <c r="C37" s="102"/>
      <c r="D37" s="102">
        <v>5</v>
      </c>
      <c r="E37" s="126">
        <f>(SUM(B37:D37))</f>
        <v>5</v>
      </c>
      <c r="F37" s="102">
        <v>1</v>
      </c>
      <c r="G37" s="102">
        <v>6</v>
      </c>
      <c r="H37" s="102">
        <v>2</v>
      </c>
      <c r="I37" s="102">
        <v>9</v>
      </c>
      <c r="J37" s="126">
        <f>SUM(F37:I37)</f>
        <v>18</v>
      </c>
      <c r="K37" s="126">
        <v>15</v>
      </c>
      <c r="L37" s="126">
        <v>23</v>
      </c>
      <c r="M37" s="102"/>
      <c r="N37" s="126">
        <v>2</v>
      </c>
      <c r="O37" s="126">
        <f>SUM(E37,J37,K37,L37,M37,N37)</f>
        <v>63</v>
      </c>
    </row>
    <row r="38" spans="1:256" ht="12.65" customHeight="1" thickTop="1" x14ac:dyDescent="0.3">
      <c r="A38" s="106" t="s">
        <v>776</v>
      </c>
      <c r="B38" s="130"/>
      <c r="C38" s="130"/>
      <c r="D38" s="130"/>
      <c r="E38" s="127">
        <f>SUM(E37/E3*1000000)</f>
        <v>0.84557357454052373</v>
      </c>
      <c r="F38" s="130"/>
      <c r="G38" s="130"/>
      <c r="H38" s="130"/>
      <c r="I38" s="130"/>
      <c r="J38" s="127">
        <f>SUM(J37/J3*1000000)</f>
        <v>1.7620612357394181</v>
      </c>
      <c r="K38" s="127">
        <f>SUM(K37/K3*1000000)</f>
        <v>2.8174659598458507</v>
      </c>
      <c r="L38" s="127">
        <f>SUM(L37/L3*1000000)</f>
        <v>4.1655098321426314</v>
      </c>
      <c r="M38" s="130"/>
      <c r="N38" s="127">
        <f>SUM(N37/N3*1000000)</f>
        <v>1.5161473482961916</v>
      </c>
      <c r="O38" s="127">
        <f>SUM(O37/O3*1000000)</f>
        <v>2.1990546578176704</v>
      </c>
    </row>
    <row r="39" spans="1:256" ht="12.65" customHeight="1" thickBot="1" x14ac:dyDescent="0.35">
      <c r="A39" s="106" t="s">
        <v>751</v>
      </c>
      <c r="B39" s="117"/>
      <c r="C39" s="117"/>
      <c r="D39" s="117"/>
      <c r="E39" s="117" t="s">
        <v>24</v>
      </c>
      <c r="F39" s="102">
        <v>0</v>
      </c>
      <c r="G39" s="102">
        <v>0</v>
      </c>
      <c r="H39" s="102">
        <v>12</v>
      </c>
      <c r="I39" s="102">
        <v>2</v>
      </c>
      <c r="J39" s="126">
        <f>SUM(F39:I39)</f>
        <v>14</v>
      </c>
      <c r="K39" s="134">
        <v>6</v>
      </c>
      <c r="L39" s="134">
        <v>0</v>
      </c>
      <c r="M39" s="130"/>
      <c r="N39" s="102"/>
      <c r="O39" s="126">
        <f>SUM(E39,J39,K39,L39,M39,N39)</f>
        <v>20</v>
      </c>
    </row>
    <row r="40" spans="1:256" ht="12.65" customHeight="1" thickTop="1" x14ac:dyDescent="0.3">
      <c r="A40" s="106" t="s">
        <v>776</v>
      </c>
      <c r="B40" s="130"/>
      <c r="C40" s="130"/>
      <c r="D40" s="130"/>
      <c r="E40" s="130"/>
      <c r="F40" s="130"/>
      <c r="G40" s="130"/>
      <c r="H40" s="130"/>
      <c r="I40" s="130"/>
      <c r="J40" s="127">
        <f>SUM(J39/J3*1000000)</f>
        <v>1.3704920722417697</v>
      </c>
      <c r="K40" s="127">
        <f>SUM(K39/K3*1000000)</f>
        <v>1.1269863839383403</v>
      </c>
      <c r="L40" s="127">
        <f>SUM(L39/L3*1000000)</f>
        <v>0</v>
      </c>
      <c r="M40" s="130"/>
      <c r="N40" s="127"/>
      <c r="O40" s="127">
        <f>SUM(O39/O3*1000000)</f>
        <v>0.69811258978338753</v>
      </c>
    </row>
    <row r="41" spans="1:256" ht="12.65" customHeight="1" thickBot="1" x14ac:dyDescent="0.35">
      <c r="A41" s="106" t="s">
        <v>37</v>
      </c>
      <c r="B41" s="117"/>
      <c r="C41" s="117"/>
      <c r="D41" s="117"/>
      <c r="E41" s="117"/>
      <c r="F41" s="117"/>
      <c r="G41" s="102">
        <v>2</v>
      </c>
      <c r="H41" s="117"/>
      <c r="I41" s="117" t="s">
        <v>24</v>
      </c>
      <c r="J41" s="126">
        <f>SUM(F41:I41)</f>
        <v>2</v>
      </c>
      <c r="K41" s="117"/>
      <c r="L41" s="126">
        <v>0</v>
      </c>
      <c r="M41" s="117"/>
      <c r="N41" s="102"/>
      <c r="O41" s="126">
        <f>SUM(E41,J41,K41,L41,M41,N41)</f>
        <v>2</v>
      </c>
    </row>
    <row r="42" spans="1:256" ht="12.65" customHeight="1" thickTop="1" x14ac:dyDescent="0.3">
      <c r="A42" s="106" t="s">
        <v>776</v>
      </c>
      <c r="B42" s="117"/>
      <c r="C42" s="117"/>
      <c r="D42" s="117"/>
      <c r="E42" s="117"/>
      <c r="F42" s="117"/>
      <c r="G42" s="102"/>
      <c r="H42" s="117"/>
      <c r="I42" s="117"/>
      <c r="J42" s="127">
        <f>SUM(J41/J3*1000000)</f>
        <v>0.19578458174882424</v>
      </c>
      <c r="K42" s="117"/>
      <c r="L42" s="127">
        <f>SUM(L41/L3*1000000)</f>
        <v>0</v>
      </c>
      <c r="M42" s="117"/>
      <c r="N42" s="127"/>
      <c r="O42" s="127">
        <f>SUM(O41/O3*1000000)</f>
        <v>6.9811258978338744E-2</v>
      </c>
    </row>
    <row r="43" spans="1:256" ht="12.65" customHeight="1" x14ac:dyDescent="0.25">
      <c r="B43" s="135"/>
      <c r="C43" s="135"/>
      <c r="D43" s="135"/>
      <c r="E43" s="135"/>
    </row>
    <row r="44" spans="1:256" ht="12.65" customHeight="1" x14ac:dyDescent="0.25">
      <c r="A44" s="116" t="s">
        <v>814</v>
      </c>
      <c r="B44" s="135"/>
      <c r="C44" s="135"/>
      <c r="D44" s="135"/>
      <c r="E44" s="135"/>
    </row>
    <row r="45" spans="1:256" ht="12.65" customHeight="1" x14ac:dyDescent="0.25">
      <c r="A45" s="116" t="s">
        <v>815</v>
      </c>
      <c r="B45" s="135"/>
      <c r="C45" s="135"/>
      <c r="D45" s="135"/>
      <c r="E45" s="135"/>
    </row>
    <row r="46" spans="1:256" ht="12.65" customHeight="1" x14ac:dyDescent="0.3">
      <c r="A46" s="116" t="s">
        <v>816</v>
      </c>
      <c r="H46" s="135"/>
      <c r="N46" s="137"/>
      <c r="O46" s="137"/>
    </row>
    <row r="47" spans="1:256" ht="12.65" customHeight="1" x14ac:dyDescent="0.3">
      <c r="A47" s="116" t="s">
        <v>817</v>
      </c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6"/>
      <c r="BJ47" s="136"/>
      <c r="BK47" s="136"/>
      <c r="BL47" s="136"/>
      <c r="BM47" s="136"/>
      <c r="BN47" s="136"/>
      <c r="BO47" s="136"/>
      <c r="BP47" s="136"/>
      <c r="BQ47" s="136"/>
      <c r="BR47" s="136"/>
      <c r="BS47" s="136"/>
      <c r="BT47" s="136"/>
      <c r="BU47" s="136"/>
      <c r="BV47" s="136"/>
      <c r="BW47" s="136"/>
      <c r="BX47" s="136"/>
      <c r="BY47" s="136"/>
      <c r="BZ47" s="136"/>
      <c r="CA47" s="136"/>
      <c r="CB47" s="136"/>
      <c r="CC47" s="136"/>
      <c r="CD47" s="136"/>
      <c r="CE47" s="136"/>
      <c r="CF47" s="136"/>
      <c r="CG47" s="136"/>
      <c r="CH47" s="136"/>
      <c r="CI47" s="136"/>
      <c r="CJ47" s="136"/>
      <c r="CK47" s="136"/>
      <c r="CL47" s="136"/>
      <c r="CM47" s="136"/>
      <c r="CN47" s="136"/>
      <c r="CO47" s="136"/>
      <c r="CP47" s="136"/>
      <c r="CQ47" s="136"/>
      <c r="CR47" s="136"/>
      <c r="CS47" s="136"/>
      <c r="CT47" s="136"/>
      <c r="CU47" s="136"/>
      <c r="CV47" s="136"/>
      <c r="CW47" s="136"/>
      <c r="CX47" s="136"/>
      <c r="CY47" s="136"/>
      <c r="CZ47" s="136"/>
      <c r="DA47" s="136"/>
      <c r="DB47" s="136"/>
      <c r="DC47" s="136"/>
      <c r="DD47" s="136"/>
      <c r="DE47" s="136"/>
      <c r="DF47" s="136"/>
      <c r="DG47" s="136"/>
      <c r="DH47" s="136"/>
      <c r="DI47" s="136"/>
      <c r="DJ47" s="136"/>
      <c r="DK47" s="136"/>
      <c r="DL47" s="136"/>
      <c r="DM47" s="136"/>
      <c r="DN47" s="136"/>
      <c r="DO47" s="136"/>
      <c r="DP47" s="136"/>
      <c r="DQ47" s="136"/>
      <c r="DR47" s="136"/>
      <c r="DS47" s="136"/>
      <c r="DT47" s="136"/>
      <c r="DU47" s="136"/>
      <c r="DV47" s="136"/>
      <c r="DW47" s="136"/>
      <c r="DX47" s="136"/>
      <c r="DY47" s="136"/>
      <c r="DZ47" s="136"/>
      <c r="EA47" s="136"/>
      <c r="EB47" s="136"/>
      <c r="EC47" s="136"/>
      <c r="ED47" s="136"/>
      <c r="EE47" s="136"/>
      <c r="EF47" s="136"/>
      <c r="EG47" s="136"/>
      <c r="EH47" s="136"/>
      <c r="EI47" s="136"/>
      <c r="EJ47" s="136"/>
      <c r="EK47" s="136"/>
      <c r="EL47" s="136"/>
      <c r="EM47" s="136"/>
      <c r="EN47" s="136"/>
      <c r="EO47" s="136"/>
      <c r="EP47" s="136"/>
      <c r="EQ47" s="136"/>
      <c r="ER47" s="136"/>
      <c r="ES47" s="136"/>
      <c r="ET47" s="136"/>
      <c r="EU47" s="136"/>
      <c r="EV47" s="136"/>
      <c r="EW47" s="136"/>
      <c r="EX47" s="136"/>
      <c r="EY47" s="136"/>
      <c r="EZ47" s="136"/>
      <c r="FA47" s="136"/>
      <c r="FB47" s="136"/>
      <c r="FC47" s="136"/>
      <c r="FD47" s="136"/>
      <c r="FE47" s="136"/>
      <c r="FF47" s="136"/>
      <c r="FG47" s="136"/>
      <c r="FH47" s="136"/>
      <c r="FI47" s="136"/>
      <c r="FJ47" s="136"/>
      <c r="FK47" s="136"/>
      <c r="FL47" s="136"/>
      <c r="FM47" s="136"/>
      <c r="FN47" s="136"/>
      <c r="FO47" s="136"/>
      <c r="FP47" s="136"/>
      <c r="FQ47" s="136"/>
      <c r="FR47" s="136"/>
      <c r="FS47" s="136"/>
      <c r="FT47" s="136"/>
      <c r="FU47" s="136"/>
      <c r="FV47" s="136"/>
      <c r="FW47" s="136"/>
      <c r="FX47" s="136"/>
      <c r="FY47" s="136"/>
      <c r="FZ47" s="136"/>
      <c r="GA47" s="136"/>
      <c r="GB47" s="136"/>
      <c r="GC47" s="136"/>
      <c r="GD47" s="136"/>
      <c r="GE47" s="136"/>
      <c r="GF47" s="136"/>
      <c r="GG47" s="136"/>
      <c r="GH47" s="136"/>
      <c r="GI47" s="136"/>
      <c r="GJ47" s="136"/>
      <c r="GK47" s="136"/>
      <c r="GL47" s="136"/>
      <c r="GM47" s="136"/>
      <c r="GN47" s="136"/>
      <c r="GO47" s="136"/>
      <c r="GP47" s="136"/>
      <c r="GQ47" s="136"/>
      <c r="GR47" s="136"/>
      <c r="GS47" s="136"/>
      <c r="GT47" s="136"/>
      <c r="GU47" s="136"/>
      <c r="GV47" s="136"/>
      <c r="GW47" s="136"/>
      <c r="GX47" s="136"/>
      <c r="GY47" s="136"/>
      <c r="GZ47" s="136"/>
      <c r="HA47" s="136"/>
      <c r="HB47" s="136"/>
      <c r="HC47" s="136"/>
      <c r="HD47" s="136"/>
      <c r="HE47" s="136"/>
      <c r="HF47" s="136"/>
      <c r="HG47" s="136"/>
      <c r="HH47" s="136"/>
      <c r="HI47" s="136"/>
      <c r="HJ47" s="136"/>
      <c r="HK47" s="136"/>
      <c r="HL47" s="136"/>
      <c r="HM47" s="136"/>
      <c r="HN47" s="136"/>
      <c r="HO47" s="136"/>
      <c r="HP47" s="136"/>
      <c r="HQ47" s="136"/>
      <c r="HR47" s="136"/>
      <c r="HS47" s="136"/>
      <c r="HT47" s="136"/>
      <c r="HU47" s="136"/>
      <c r="HV47" s="136"/>
      <c r="HW47" s="136"/>
      <c r="HX47" s="136"/>
      <c r="HY47" s="136"/>
      <c r="HZ47" s="136"/>
      <c r="IA47" s="136"/>
      <c r="IB47" s="136"/>
      <c r="IC47" s="136"/>
      <c r="ID47" s="136"/>
      <c r="IE47" s="136"/>
      <c r="IF47" s="136"/>
      <c r="IG47" s="136"/>
      <c r="IH47" s="136"/>
      <c r="II47" s="136"/>
      <c r="IJ47" s="136"/>
      <c r="IK47" s="136"/>
      <c r="IL47" s="136"/>
      <c r="IM47" s="136"/>
      <c r="IN47" s="136"/>
      <c r="IO47" s="136"/>
      <c r="IP47" s="136"/>
      <c r="IQ47" s="136"/>
      <c r="IR47" s="136"/>
      <c r="IS47" s="136"/>
      <c r="IT47" s="136"/>
      <c r="IU47" s="136"/>
      <c r="IV47" s="136"/>
    </row>
    <row r="48" spans="1:256" ht="12.65" customHeight="1" x14ac:dyDescent="0.3">
      <c r="A48" s="116" t="s">
        <v>818</v>
      </c>
      <c r="B48" s="136"/>
      <c r="C48" s="136"/>
      <c r="D48" s="136"/>
      <c r="E48" s="136"/>
      <c r="F48" s="136"/>
      <c r="G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6"/>
      <c r="CD48" s="136"/>
      <c r="CE48" s="136"/>
      <c r="CF48" s="136"/>
      <c r="CG48" s="136"/>
      <c r="CH48" s="136"/>
      <c r="CI48" s="136"/>
      <c r="CJ48" s="136"/>
      <c r="CK48" s="136"/>
      <c r="CL48" s="136"/>
      <c r="CM48" s="136"/>
      <c r="CN48" s="136"/>
      <c r="CO48" s="136"/>
      <c r="CP48" s="136"/>
      <c r="CQ48" s="136"/>
      <c r="CR48" s="136"/>
      <c r="CS48" s="136"/>
      <c r="CT48" s="136"/>
      <c r="CU48" s="136"/>
      <c r="CV48" s="136"/>
      <c r="CW48" s="136"/>
      <c r="CX48" s="136"/>
      <c r="CY48" s="136"/>
      <c r="CZ48" s="136"/>
      <c r="DA48" s="136"/>
      <c r="DB48" s="136"/>
      <c r="DC48" s="136"/>
      <c r="DD48" s="136"/>
      <c r="DE48" s="136"/>
      <c r="DF48" s="136"/>
      <c r="DG48" s="136"/>
      <c r="DH48" s="136"/>
      <c r="DI48" s="136"/>
      <c r="DJ48" s="136"/>
      <c r="DK48" s="136"/>
      <c r="DL48" s="136"/>
      <c r="DM48" s="136"/>
      <c r="DN48" s="136"/>
      <c r="DO48" s="136"/>
      <c r="DP48" s="136"/>
      <c r="DQ48" s="136"/>
      <c r="DR48" s="136"/>
      <c r="DS48" s="136"/>
      <c r="DT48" s="136"/>
      <c r="DU48" s="136"/>
      <c r="DV48" s="136"/>
      <c r="DW48" s="136"/>
      <c r="DX48" s="136"/>
      <c r="DY48" s="136"/>
      <c r="DZ48" s="136"/>
      <c r="EA48" s="136"/>
      <c r="EB48" s="136"/>
      <c r="EC48" s="136"/>
      <c r="ED48" s="136"/>
      <c r="EE48" s="136"/>
      <c r="EF48" s="136"/>
      <c r="EG48" s="136"/>
      <c r="EH48" s="136"/>
      <c r="EI48" s="136"/>
      <c r="EJ48" s="136"/>
      <c r="EK48" s="136"/>
      <c r="EL48" s="136"/>
      <c r="EM48" s="136"/>
      <c r="EN48" s="136"/>
      <c r="EO48" s="136"/>
      <c r="EP48" s="136"/>
      <c r="EQ48" s="136"/>
      <c r="ER48" s="136"/>
      <c r="ES48" s="136"/>
      <c r="ET48" s="136"/>
      <c r="EU48" s="136"/>
      <c r="EV48" s="136"/>
      <c r="EW48" s="136"/>
      <c r="EX48" s="136"/>
      <c r="EY48" s="136"/>
      <c r="EZ48" s="136"/>
      <c r="FA48" s="136"/>
      <c r="FB48" s="136"/>
      <c r="FC48" s="136"/>
      <c r="FD48" s="136"/>
      <c r="FE48" s="136"/>
      <c r="FF48" s="136"/>
      <c r="FG48" s="136"/>
      <c r="FH48" s="136"/>
      <c r="FI48" s="136"/>
      <c r="FJ48" s="136"/>
      <c r="FK48" s="136"/>
      <c r="FL48" s="136"/>
      <c r="FM48" s="136"/>
      <c r="FN48" s="136"/>
      <c r="FO48" s="136"/>
      <c r="FP48" s="136"/>
      <c r="FQ48" s="136"/>
      <c r="FR48" s="136"/>
      <c r="FS48" s="136"/>
      <c r="FT48" s="136"/>
      <c r="FU48" s="136"/>
      <c r="FV48" s="136"/>
      <c r="FW48" s="136"/>
      <c r="FX48" s="136"/>
      <c r="FY48" s="136"/>
      <c r="FZ48" s="136"/>
      <c r="GA48" s="136"/>
      <c r="GB48" s="136"/>
      <c r="GC48" s="136"/>
      <c r="GD48" s="136"/>
      <c r="GE48" s="136"/>
      <c r="GF48" s="136"/>
      <c r="GG48" s="136"/>
      <c r="GH48" s="136"/>
      <c r="GI48" s="136"/>
      <c r="GJ48" s="136"/>
      <c r="GK48" s="136"/>
      <c r="GL48" s="136"/>
      <c r="GM48" s="136"/>
      <c r="GN48" s="136"/>
      <c r="GO48" s="136"/>
      <c r="GP48" s="136"/>
      <c r="GQ48" s="136"/>
      <c r="GR48" s="136"/>
      <c r="GS48" s="136"/>
      <c r="GT48" s="136"/>
      <c r="GU48" s="136"/>
      <c r="GV48" s="136"/>
      <c r="GW48" s="136"/>
      <c r="GX48" s="136"/>
      <c r="GY48" s="136"/>
      <c r="GZ48" s="136"/>
      <c r="HA48" s="136"/>
      <c r="HB48" s="136"/>
      <c r="HC48" s="136"/>
      <c r="HD48" s="136"/>
      <c r="HE48" s="136"/>
      <c r="HF48" s="136"/>
      <c r="HG48" s="136"/>
      <c r="HH48" s="136"/>
      <c r="HI48" s="136"/>
      <c r="HJ48" s="136"/>
      <c r="HK48" s="136"/>
      <c r="HL48" s="136"/>
      <c r="HM48" s="136"/>
      <c r="HN48" s="136"/>
      <c r="HO48" s="136"/>
      <c r="HP48" s="136"/>
      <c r="HQ48" s="136"/>
      <c r="HR48" s="136"/>
      <c r="HS48" s="136"/>
      <c r="HT48" s="136"/>
      <c r="HU48" s="136"/>
      <c r="HV48" s="136"/>
      <c r="HW48" s="136"/>
      <c r="HX48" s="136"/>
      <c r="HY48" s="136"/>
      <c r="HZ48" s="136"/>
      <c r="IA48" s="136"/>
      <c r="IB48" s="136"/>
      <c r="IC48" s="136"/>
      <c r="ID48" s="136"/>
      <c r="IE48" s="136"/>
      <c r="IF48" s="136"/>
      <c r="IG48" s="136"/>
      <c r="IH48" s="136"/>
      <c r="II48" s="136"/>
      <c r="IJ48" s="136"/>
      <c r="IK48" s="136"/>
      <c r="IL48" s="136"/>
      <c r="IM48" s="136"/>
      <c r="IN48" s="136"/>
      <c r="IO48" s="136"/>
      <c r="IP48" s="136"/>
      <c r="IQ48" s="136"/>
      <c r="IR48" s="136"/>
      <c r="IS48" s="136"/>
      <c r="IT48" s="136"/>
      <c r="IU48" s="136"/>
      <c r="IV48" s="136"/>
    </row>
    <row r="49" spans="1:256" ht="12.65" customHeight="1" x14ac:dyDescent="0.3">
      <c r="A49" s="116" t="s">
        <v>819</v>
      </c>
      <c r="B49" s="136"/>
      <c r="C49" s="136"/>
      <c r="D49" s="136"/>
      <c r="E49" s="136"/>
      <c r="F49" s="136"/>
      <c r="G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  <c r="BK49" s="136"/>
      <c r="BL49" s="136"/>
      <c r="BM49" s="136"/>
      <c r="BN49" s="136"/>
      <c r="BO49" s="136"/>
      <c r="BP49" s="136"/>
      <c r="BQ49" s="136"/>
      <c r="BR49" s="136"/>
      <c r="BS49" s="136"/>
      <c r="BT49" s="136"/>
      <c r="BU49" s="136"/>
      <c r="BV49" s="136"/>
      <c r="BW49" s="136"/>
      <c r="BX49" s="136"/>
      <c r="BY49" s="136"/>
      <c r="BZ49" s="136"/>
      <c r="CA49" s="136"/>
      <c r="CB49" s="136"/>
      <c r="CC49" s="136"/>
      <c r="CD49" s="136"/>
      <c r="CE49" s="136"/>
      <c r="CF49" s="136"/>
      <c r="CG49" s="136"/>
      <c r="CH49" s="136"/>
      <c r="CI49" s="136"/>
      <c r="CJ49" s="136"/>
      <c r="CK49" s="136"/>
      <c r="CL49" s="136"/>
      <c r="CM49" s="136"/>
      <c r="CN49" s="136"/>
      <c r="CO49" s="136"/>
      <c r="CP49" s="136"/>
      <c r="CQ49" s="136"/>
      <c r="CR49" s="136"/>
      <c r="CS49" s="136"/>
      <c r="CT49" s="136"/>
      <c r="CU49" s="136"/>
      <c r="CV49" s="136"/>
      <c r="CW49" s="136"/>
      <c r="CX49" s="136"/>
      <c r="CY49" s="136"/>
      <c r="CZ49" s="136"/>
      <c r="DA49" s="136"/>
      <c r="DB49" s="136"/>
      <c r="DC49" s="136"/>
      <c r="DD49" s="136"/>
      <c r="DE49" s="136"/>
      <c r="DF49" s="136"/>
      <c r="DG49" s="136"/>
      <c r="DH49" s="136"/>
      <c r="DI49" s="136"/>
      <c r="DJ49" s="136"/>
      <c r="DK49" s="136"/>
      <c r="DL49" s="136"/>
      <c r="DM49" s="136"/>
      <c r="DN49" s="136"/>
      <c r="DO49" s="136"/>
      <c r="DP49" s="136"/>
      <c r="DQ49" s="136"/>
      <c r="DR49" s="136"/>
      <c r="DS49" s="136"/>
      <c r="DT49" s="136"/>
      <c r="DU49" s="136"/>
      <c r="DV49" s="136"/>
      <c r="DW49" s="136"/>
      <c r="DX49" s="136"/>
      <c r="DY49" s="136"/>
      <c r="DZ49" s="136"/>
      <c r="EA49" s="136"/>
      <c r="EB49" s="136"/>
      <c r="EC49" s="136"/>
      <c r="ED49" s="136"/>
      <c r="EE49" s="136"/>
      <c r="EF49" s="136"/>
      <c r="EG49" s="136"/>
      <c r="EH49" s="136"/>
      <c r="EI49" s="136"/>
      <c r="EJ49" s="136"/>
      <c r="EK49" s="136"/>
      <c r="EL49" s="136"/>
      <c r="EM49" s="136"/>
      <c r="EN49" s="136"/>
      <c r="EO49" s="136"/>
      <c r="EP49" s="136"/>
      <c r="EQ49" s="136"/>
      <c r="ER49" s="136"/>
      <c r="ES49" s="136"/>
      <c r="ET49" s="136"/>
      <c r="EU49" s="136"/>
      <c r="EV49" s="136"/>
      <c r="EW49" s="136"/>
      <c r="EX49" s="136"/>
      <c r="EY49" s="136"/>
      <c r="EZ49" s="136"/>
      <c r="FA49" s="136"/>
      <c r="FB49" s="136"/>
      <c r="FC49" s="136"/>
      <c r="FD49" s="136"/>
      <c r="FE49" s="136"/>
      <c r="FF49" s="136"/>
      <c r="FG49" s="136"/>
      <c r="FH49" s="136"/>
      <c r="FI49" s="136"/>
      <c r="FJ49" s="136"/>
      <c r="FK49" s="136"/>
      <c r="FL49" s="136"/>
      <c r="FM49" s="136"/>
      <c r="FN49" s="136"/>
      <c r="FO49" s="136"/>
      <c r="FP49" s="136"/>
      <c r="FQ49" s="136"/>
      <c r="FR49" s="136"/>
      <c r="FS49" s="136"/>
      <c r="FT49" s="136"/>
      <c r="FU49" s="136"/>
      <c r="FV49" s="136"/>
      <c r="FW49" s="136"/>
      <c r="FX49" s="136"/>
      <c r="FY49" s="136"/>
      <c r="FZ49" s="136"/>
      <c r="GA49" s="136"/>
      <c r="GB49" s="136"/>
      <c r="GC49" s="136"/>
      <c r="GD49" s="136"/>
      <c r="GE49" s="136"/>
      <c r="GF49" s="136"/>
      <c r="GG49" s="136"/>
      <c r="GH49" s="136"/>
      <c r="GI49" s="136"/>
      <c r="GJ49" s="136"/>
      <c r="GK49" s="136"/>
      <c r="GL49" s="136"/>
      <c r="GM49" s="136"/>
      <c r="GN49" s="136"/>
      <c r="GO49" s="136"/>
      <c r="GP49" s="136"/>
      <c r="GQ49" s="136"/>
      <c r="GR49" s="136"/>
      <c r="GS49" s="136"/>
      <c r="GT49" s="136"/>
      <c r="GU49" s="136"/>
      <c r="GV49" s="136"/>
      <c r="GW49" s="136"/>
      <c r="GX49" s="136"/>
      <c r="GY49" s="136"/>
      <c r="GZ49" s="136"/>
      <c r="HA49" s="136"/>
      <c r="HB49" s="136"/>
      <c r="HC49" s="136"/>
      <c r="HD49" s="136"/>
      <c r="HE49" s="136"/>
      <c r="HF49" s="136"/>
      <c r="HG49" s="136"/>
      <c r="HH49" s="136"/>
      <c r="HI49" s="136"/>
      <c r="HJ49" s="136"/>
      <c r="HK49" s="136"/>
      <c r="HL49" s="136"/>
      <c r="HM49" s="136"/>
      <c r="HN49" s="136"/>
      <c r="HO49" s="136"/>
      <c r="HP49" s="136"/>
      <c r="HQ49" s="136"/>
      <c r="HR49" s="136"/>
      <c r="HS49" s="136"/>
      <c r="HT49" s="136"/>
      <c r="HU49" s="136"/>
      <c r="HV49" s="136"/>
      <c r="HW49" s="136"/>
      <c r="HX49" s="136"/>
      <c r="HY49" s="136"/>
      <c r="HZ49" s="136"/>
      <c r="IA49" s="136"/>
      <c r="IB49" s="136"/>
      <c r="IC49" s="136"/>
      <c r="ID49" s="136"/>
      <c r="IE49" s="136"/>
      <c r="IF49" s="136"/>
      <c r="IG49" s="136"/>
      <c r="IH49" s="136"/>
      <c r="II49" s="136"/>
      <c r="IJ49" s="136"/>
      <c r="IK49" s="136"/>
      <c r="IL49" s="136"/>
      <c r="IM49" s="136"/>
      <c r="IN49" s="136"/>
      <c r="IO49" s="136"/>
      <c r="IP49" s="136"/>
      <c r="IQ49" s="136"/>
      <c r="IR49" s="136"/>
      <c r="IS49" s="136"/>
      <c r="IT49" s="136"/>
      <c r="IU49" s="136"/>
      <c r="IV49" s="136"/>
    </row>
    <row r="50" spans="1:256" ht="12.65" customHeight="1" x14ac:dyDescent="0.3">
      <c r="A50" s="116" t="s">
        <v>800</v>
      </c>
      <c r="B50" s="136"/>
      <c r="C50" s="136"/>
      <c r="D50" s="136"/>
      <c r="E50" s="136"/>
      <c r="F50" s="136"/>
      <c r="G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36"/>
      <c r="BJ50" s="136"/>
      <c r="BK50" s="136"/>
      <c r="BL50" s="136"/>
      <c r="BM50" s="136"/>
      <c r="BN50" s="136"/>
      <c r="BO50" s="136"/>
      <c r="BP50" s="136"/>
      <c r="BQ50" s="136"/>
      <c r="BR50" s="136"/>
      <c r="BS50" s="136"/>
      <c r="BT50" s="136"/>
      <c r="BU50" s="136"/>
      <c r="BV50" s="136"/>
      <c r="BW50" s="136"/>
      <c r="BX50" s="136"/>
      <c r="BY50" s="136"/>
      <c r="BZ50" s="136"/>
      <c r="CA50" s="136"/>
      <c r="CB50" s="136"/>
      <c r="CC50" s="136"/>
      <c r="CD50" s="136"/>
      <c r="CE50" s="136"/>
      <c r="CF50" s="136"/>
      <c r="CG50" s="136"/>
      <c r="CH50" s="136"/>
      <c r="CI50" s="136"/>
      <c r="CJ50" s="136"/>
      <c r="CK50" s="136"/>
      <c r="CL50" s="136"/>
      <c r="CM50" s="136"/>
      <c r="CN50" s="136"/>
      <c r="CO50" s="136"/>
      <c r="CP50" s="136"/>
      <c r="CQ50" s="136"/>
      <c r="CR50" s="136"/>
      <c r="CS50" s="136"/>
      <c r="CT50" s="136"/>
      <c r="CU50" s="136"/>
      <c r="CV50" s="136"/>
      <c r="CW50" s="136"/>
      <c r="CX50" s="136"/>
      <c r="CY50" s="136"/>
      <c r="CZ50" s="136"/>
      <c r="DA50" s="136"/>
      <c r="DB50" s="136"/>
      <c r="DC50" s="136"/>
      <c r="DD50" s="136"/>
      <c r="DE50" s="136"/>
      <c r="DF50" s="136"/>
      <c r="DG50" s="136"/>
      <c r="DH50" s="136"/>
      <c r="DI50" s="136"/>
      <c r="DJ50" s="136"/>
      <c r="DK50" s="136"/>
      <c r="DL50" s="136"/>
      <c r="DM50" s="136"/>
      <c r="DN50" s="136"/>
      <c r="DO50" s="136"/>
      <c r="DP50" s="136"/>
      <c r="DQ50" s="136"/>
      <c r="DR50" s="136"/>
      <c r="DS50" s="136"/>
      <c r="DT50" s="136"/>
      <c r="DU50" s="136"/>
      <c r="DV50" s="136"/>
      <c r="DW50" s="136"/>
      <c r="DX50" s="136"/>
      <c r="DY50" s="136"/>
      <c r="DZ50" s="136"/>
      <c r="EA50" s="136"/>
      <c r="EB50" s="136"/>
      <c r="EC50" s="136"/>
      <c r="ED50" s="136"/>
      <c r="EE50" s="136"/>
      <c r="EF50" s="136"/>
      <c r="EG50" s="136"/>
      <c r="EH50" s="136"/>
      <c r="EI50" s="136"/>
      <c r="EJ50" s="136"/>
      <c r="EK50" s="136"/>
      <c r="EL50" s="136"/>
      <c r="EM50" s="136"/>
      <c r="EN50" s="136"/>
      <c r="EO50" s="136"/>
      <c r="EP50" s="136"/>
      <c r="EQ50" s="136"/>
      <c r="ER50" s="136"/>
      <c r="ES50" s="136"/>
      <c r="ET50" s="136"/>
      <c r="EU50" s="136"/>
      <c r="EV50" s="136"/>
      <c r="EW50" s="136"/>
      <c r="EX50" s="136"/>
      <c r="EY50" s="136"/>
      <c r="EZ50" s="136"/>
      <c r="FA50" s="136"/>
      <c r="FB50" s="136"/>
      <c r="FC50" s="136"/>
      <c r="FD50" s="136"/>
      <c r="FE50" s="136"/>
      <c r="FF50" s="136"/>
      <c r="FG50" s="136"/>
      <c r="FH50" s="136"/>
      <c r="FI50" s="136"/>
      <c r="FJ50" s="136"/>
      <c r="FK50" s="136"/>
      <c r="FL50" s="136"/>
      <c r="FM50" s="136"/>
      <c r="FN50" s="136"/>
      <c r="FO50" s="136"/>
      <c r="FP50" s="136"/>
      <c r="FQ50" s="136"/>
      <c r="FR50" s="136"/>
      <c r="FS50" s="136"/>
      <c r="FT50" s="136"/>
      <c r="FU50" s="136"/>
      <c r="FV50" s="136"/>
      <c r="FW50" s="136"/>
      <c r="FX50" s="136"/>
      <c r="FY50" s="136"/>
      <c r="FZ50" s="136"/>
      <c r="GA50" s="136"/>
      <c r="GB50" s="136"/>
      <c r="GC50" s="136"/>
      <c r="GD50" s="136"/>
      <c r="GE50" s="136"/>
      <c r="GF50" s="136"/>
      <c r="GG50" s="136"/>
      <c r="GH50" s="136"/>
      <c r="GI50" s="136"/>
      <c r="GJ50" s="136"/>
      <c r="GK50" s="136"/>
      <c r="GL50" s="136"/>
      <c r="GM50" s="136"/>
      <c r="GN50" s="136"/>
      <c r="GO50" s="136"/>
      <c r="GP50" s="136"/>
      <c r="GQ50" s="136"/>
      <c r="GR50" s="136"/>
      <c r="GS50" s="136"/>
      <c r="GT50" s="136"/>
      <c r="GU50" s="136"/>
      <c r="GV50" s="136"/>
      <c r="GW50" s="136"/>
      <c r="GX50" s="136"/>
      <c r="GY50" s="136"/>
      <c r="GZ50" s="136"/>
      <c r="HA50" s="136"/>
      <c r="HB50" s="136"/>
      <c r="HC50" s="136"/>
      <c r="HD50" s="136"/>
      <c r="HE50" s="136"/>
      <c r="HF50" s="136"/>
      <c r="HG50" s="136"/>
      <c r="HH50" s="136"/>
      <c r="HI50" s="136"/>
      <c r="HJ50" s="136"/>
      <c r="HK50" s="136"/>
      <c r="HL50" s="136"/>
      <c r="HM50" s="136"/>
      <c r="HN50" s="136"/>
      <c r="HO50" s="136"/>
      <c r="HP50" s="136"/>
      <c r="HQ50" s="136"/>
      <c r="HR50" s="136"/>
      <c r="HS50" s="136"/>
      <c r="HT50" s="136"/>
      <c r="HU50" s="136"/>
      <c r="HV50" s="136"/>
      <c r="HW50" s="136"/>
      <c r="HX50" s="136"/>
      <c r="HY50" s="136"/>
      <c r="HZ50" s="136"/>
      <c r="IA50" s="136"/>
      <c r="IB50" s="136"/>
      <c r="IC50" s="136"/>
      <c r="ID50" s="136"/>
      <c r="IE50" s="136"/>
      <c r="IF50" s="136"/>
      <c r="IG50" s="136"/>
      <c r="IH50" s="136"/>
      <c r="II50" s="136"/>
      <c r="IJ50" s="136"/>
      <c r="IK50" s="136"/>
      <c r="IL50" s="136"/>
      <c r="IM50" s="136"/>
      <c r="IN50" s="136"/>
      <c r="IO50" s="136"/>
      <c r="IP50" s="136"/>
      <c r="IQ50" s="136"/>
      <c r="IR50" s="136"/>
      <c r="IS50" s="136"/>
      <c r="IT50" s="136"/>
      <c r="IU50" s="136"/>
      <c r="IV50" s="136"/>
    </row>
    <row r="51" spans="1:256" ht="12.65" customHeight="1" x14ac:dyDescent="0.25">
      <c r="A51" s="116" t="s">
        <v>820</v>
      </c>
    </row>
    <row r="52" spans="1:256" ht="12.65" customHeight="1" x14ac:dyDescent="0.3">
      <c r="A52" s="114" t="s">
        <v>821</v>
      </c>
      <c r="I52" s="136"/>
    </row>
    <row r="53" spans="1:256" ht="12.65" customHeight="1" x14ac:dyDescent="0.25">
      <c r="A53" s="114" t="s">
        <v>822</v>
      </c>
    </row>
    <row r="54" spans="1:256" ht="12.65" customHeight="1" x14ac:dyDescent="0.25">
      <c r="A54" s="114" t="s">
        <v>802</v>
      </c>
    </row>
    <row r="55" spans="1:256" ht="12.65" customHeight="1" x14ac:dyDescent="0.25">
      <c r="A55" s="114" t="s">
        <v>779</v>
      </c>
    </row>
    <row r="56" spans="1:256" ht="12.65" customHeight="1" x14ac:dyDescent="0.25">
      <c r="A56" s="114" t="s">
        <v>782</v>
      </c>
    </row>
    <row r="57" spans="1:256" ht="12.65" customHeight="1" x14ac:dyDescent="0.25">
      <c r="A57" s="114" t="s">
        <v>785</v>
      </c>
    </row>
    <row r="58" spans="1:256" ht="12.65" customHeight="1" x14ac:dyDescent="0.25">
      <c r="A58" s="114" t="s">
        <v>803</v>
      </c>
    </row>
    <row r="59" spans="1:256" ht="12.65" customHeight="1" x14ac:dyDescent="0.25">
      <c r="A59" s="116"/>
    </row>
    <row r="60" spans="1:256" x14ac:dyDescent="0.25">
      <c r="A60" s="116"/>
    </row>
    <row r="61" spans="1:256" x14ac:dyDescent="0.25">
      <c r="A61" s="116"/>
    </row>
    <row r="62" spans="1:256" ht="13" x14ac:dyDescent="0.3">
      <c r="A62" s="115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opLeftCell="A28" workbookViewId="0">
      <selection activeCell="B42" sqref="B42"/>
    </sheetView>
  </sheetViews>
  <sheetFormatPr defaultRowHeight="12.5" x14ac:dyDescent="0.25"/>
  <sheetData>
    <row r="1" spans="1:15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ht="13" x14ac:dyDescent="0.3">
      <c r="A2" s="115" t="s">
        <v>804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116"/>
      <c r="O2" s="116"/>
    </row>
    <row r="3" spans="1:15" ht="13" x14ac:dyDescent="0.3">
      <c r="A3" s="103"/>
      <c r="B3" s="103"/>
      <c r="C3" s="103"/>
      <c r="D3" s="103"/>
      <c r="E3" s="103" t="s">
        <v>805</v>
      </c>
      <c r="F3" s="103"/>
      <c r="G3" s="103"/>
      <c r="H3" s="103"/>
      <c r="I3" s="103"/>
      <c r="J3" s="103" t="s">
        <v>806</v>
      </c>
      <c r="K3" s="103" t="s">
        <v>807</v>
      </c>
      <c r="L3" s="103" t="s">
        <v>11</v>
      </c>
      <c r="M3" s="103" t="s">
        <v>808</v>
      </c>
      <c r="N3" s="103" t="s">
        <v>809</v>
      </c>
      <c r="O3" s="103" t="s">
        <v>13</v>
      </c>
    </row>
    <row r="4" spans="1:15" ht="13" x14ac:dyDescent="0.3">
      <c r="A4" s="72" t="s">
        <v>14</v>
      </c>
      <c r="B4" s="77"/>
      <c r="C4" s="77"/>
      <c r="D4" s="77"/>
      <c r="E4" s="78">
        <v>5885099</v>
      </c>
      <c r="F4" s="77"/>
      <c r="G4" s="77"/>
      <c r="H4" s="77"/>
      <c r="I4" s="77"/>
      <c r="J4" s="117">
        <v>10103843</v>
      </c>
      <c r="K4" s="118">
        <v>5258317</v>
      </c>
      <c r="L4" s="118">
        <v>5509984</v>
      </c>
      <c r="M4" s="118">
        <v>346750</v>
      </c>
      <c r="N4" s="78">
        <v>1315635</v>
      </c>
      <c r="O4" s="78">
        <f>SUM(E4+J4++K4+L4+M4+N4)</f>
        <v>28419628</v>
      </c>
    </row>
    <row r="5" spans="1:15" ht="13" x14ac:dyDescent="0.3">
      <c r="A5" s="72" t="s">
        <v>769</v>
      </c>
      <c r="B5" s="73" t="s">
        <v>1</v>
      </c>
      <c r="C5" s="73" t="s">
        <v>2</v>
      </c>
      <c r="D5" s="73" t="s">
        <v>3</v>
      </c>
      <c r="E5" s="74"/>
      <c r="F5" s="73" t="s">
        <v>5</v>
      </c>
      <c r="G5" s="73" t="s">
        <v>6</v>
      </c>
      <c r="H5" s="73" t="s">
        <v>7</v>
      </c>
      <c r="I5" s="73" t="s">
        <v>8</v>
      </c>
      <c r="J5" s="74"/>
      <c r="K5" s="73" t="s">
        <v>770</v>
      </c>
      <c r="L5" s="73" t="s">
        <v>771</v>
      </c>
      <c r="M5" s="73" t="s">
        <v>772</v>
      </c>
      <c r="N5" s="73" t="s">
        <v>810</v>
      </c>
      <c r="O5" s="76"/>
    </row>
    <row r="6" spans="1:15" ht="13" x14ac:dyDescent="0.3">
      <c r="A6" s="72" t="s">
        <v>789</v>
      </c>
      <c r="B6" s="101">
        <v>38</v>
      </c>
      <c r="C6" s="101">
        <v>29</v>
      </c>
      <c r="D6" s="101">
        <v>36</v>
      </c>
      <c r="E6" s="89">
        <f>SUM(B6:D6)</f>
        <v>103</v>
      </c>
      <c r="F6" s="101">
        <v>45</v>
      </c>
      <c r="G6" s="101">
        <v>60</v>
      </c>
      <c r="H6" s="101">
        <v>39</v>
      </c>
      <c r="I6" s="101">
        <v>47</v>
      </c>
      <c r="J6" s="102">
        <f>SUM(F6:I6)</f>
        <v>191</v>
      </c>
      <c r="K6" s="103">
        <v>108</v>
      </c>
      <c r="L6" s="103">
        <v>118</v>
      </c>
      <c r="M6" s="103">
        <v>6</v>
      </c>
      <c r="N6" s="102">
        <v>7</v>
      </c>
      <c r="O6" s="102">
        <f>SUM(E6,J6,K6,L6,M6,N6)</f>
        <v>533</v>
      </c>
    </row>
    <row r="7" spans="1:15" ht="13" x14ac:dyDescent="0.3">
      <c r="A7" s="72" t="s">
        <v>790</v>
      </c>
      <c r="B7" s="101">
        <v>0</v>
      </c>
      <c r="C7" s="101">
        <v>0</v>
      </c>
      <c r="D7" s="101">
        <v>0</v>
      </c>
      <c r="E7" s="89">
        <f>SUM(B7:D7)</f>
        <v>0</v>
      </c>
      <c r="F7" s="101">
        <v>1</v>
      </c>
      <c r="G7" s="101">
        <v>0</v>
      </c>
      <c r="H7" s="101">
        <v>0</v>
      </c>
      <c r="I7" s="101">
        <v>0</v>
      </c>
      <c r="J7" s="102">
        <f>SUM(F7:I7)</f>
        <v>1</v>
      </c>
      <c r="K7" s="103">
        <v>8</v>
      </c>
      <c r="L7" s="103">
        <v>0</v>
      </c>
      <c r="M7" s="103">
        <v>0</v>
      </c>
      <c r="N7" s="102">
        <v>0</v>
      </c>
      <c r="O7" s="102">
        <f>SUM(E7,J7,K7,L7,M7,N7)</f>
        <v>9</v>
      </c>
    </row>
    <row r="8" spans="1:15" ht="13" x14ac:dyDescent="0.3">
      <c r="A8" s="72" t="s">
        <v>773</v>
      </c>
      <c r="B8" s="101">
        <v>36</v>
      </c>
      <c r="C8" s="101">
        <v>28</v>
      </c>
      <c r="D8" s="101">
        <v>33</v>
      </c>
      <c r="E8" s="89">
        <f>SUM(B8:D8)</f>
        <v>97</v>
      </c>
      <c r="F8" s="101">
        <v>44</v>
      </c>
      <c r="G8" s="101">
        <v>59</v>
      </c>
      <c r="H8" s="101">
        <v>39</v>
      </c>
      <c r="I8" s="101">
        <v>46</v>
      </c>
      <c r="J8" s="102">
        <f>SUM(F8:I8)</f>
        <v>188</v>
      </c>
      <c r="K8" s="103">
        <v>105</v>
      </c>
      <c r="L8" s="103">
        <v>116</v>
      </c>
      <c r="M8" s="103">
        <v>6</v>
      </c>
      <c r="N8" s="102">
        <v>7</v>
      </c>
      <c r="O8" s="102">
        <f>SUM(E8,J8,K8,L8,M8,N8)</f>
        <v>519</v>
      </c>
    </row>
    <row r="9" spans="1:15" ht="13" x14ac:dyDescent="0.3">
      <c r="A9" s="72" t="s">
        <v>774</v>
      </c>
      <c r="B9" s="101">
        <v>0</v>
      </c>
      <c r="C9" s="101">
        <v>0</v>
      </c>
      <c r="D9" s="101">
        <v>0</v>
      </c>
      <c r="E9" s="89">
        <f>SUM(B9:D9)</f>
        <v>0</v>
      </c>
      <c r="F9" s="101">
        <v>0</v>
      </c>
      <c r="G9" s="101">
        <v>0</v>
      </c>
      <c r="H9" s="101">
        <v>0</v>
      </c>
      <c r="I9" s="101">
        <v>0</v>
      </c>
      <c r="J9" s="102">
        <f>SUM(F9:I9)</f>
        <v>0</v>
      </c>
      <c r="K9" s="103">
        <v>7</v>
      </c>
      <c r="L9" s="103">
        <v>0</v>
      </c>
      <c r="M9" s="103">
        <v>0</v>
      </c>
      <c r="N9" s="102">
        <v>0</v>
      </c>
      <c r="O9" s="102">
        <f>SUM(E9,J9,K9,L9,M9,N9)</f>
        <v>7</v>
      </c>
    </row>
    <row r="10" spans="1:15" ht="13.5" thickBot="1" x14ac:dyDescent="0.35">
      <c r="A10" s="72" t="s">
        <v>775</v>
      </c>
      <c r="B10" s="85">
        <f>B8+B9</f>
        <v>36</v>
      </c>
      <c r="C10" s="85">
        <f t="shared" ref="C10:N10" si="0">(C8+C9)</f>
        <v>28</v>
      </c>
      <c r="D10" s="85">
        <f t="shared" si="0"/>
        <v>33</v>
      </c>
      <c r="E10" s="123">
        <f t="shared" si="0"/>
        <v>97</v>
      </c>
      <c r="F10" s="85">
        <f t="shared" si="0"/>
        <v>44</v>
      </c>
      <c r="G10" s="85">
        <f>(G8+G9)</f>
        <v>59</v>
      </c>
      <c r="H10" s="85">
        <f t="shared" si="0"/>
        <v>39</v>
      </c>
      <c r="I10" s="85">
        <f t="shared" si="0"/>
        <v>46</v>
      </c>
      <c r="J10" s="123">
        <f t="shared" si="0"/>
        <v>188</v>
      </c>
      <c r="K10" s="123">
        <f>(K8+K9)</f>
        <v>112</v>
      </c>
      <c r="L10" s="123">
        <f t="shared" si="0"/>
        <v>116</v>
      </c>
      <c r="M10" s="123">
        <f t="shared" si="0"/>
        <v>6</v>
      </c>
      <c r="N10" s="123">
        <f t="shared" si="0"/>
        <v>7</v>
      </c>
      <c r="O10" s="124">
        <f>SUM(E10,J10,K10,L10,M10,N10)</f>
        <v>526</v>
      </c>
    </row>
    <row r="11" spans="1:15" ht="13.5" thickTop="1" x14ac:dyDescent="0.3">
      <c r="A11" s="72" t="s">
        <v>776</v>
      </c>
      <c r="B11" s="87"/>
      <c r="C11" s="87"/>
      <c r="D11" s="87"/>
      <c r="E11" s="88">
        <f>SUM(E10/E4*1000000)</f>
        <v>16.482305565292954</v>
      </c>
      <c r="F11" s="87"/>
      <c r="G11" s="87"/>
      <c r="H11" s="87"/>
      <c r="I11" s="87"/>
      <c r="J11" s="88">
        <f t="shared" ref="J11:O11" si="1">SUM(J10/J4*1000000)</f>
        <v>18.606781597853413</v>
      </c>
      <c r="K11" s="88">
        <f t="shared" si="1"/>
        <v>21.29959072456073</v>
      </c>
      <c r="L11" s="88">
        <f t="shared" si="1"/>
        <v>21.052692711993355</v>
      </c>
      <c r="M11" s="88">
        <f t="shared" si="1"/>
        <v>17.303532804614274</v>
      </c>
      <c r="N11" s="88">
        <f t="shared" si="1"/>
        <v>5.320624641332893</v>
      </c>
      <c r="O11" s="88">
        <f t="shared" si="1"/>
        <v>18.508335154844392</v>
      </c>
    </row>
    <row r="12" spans="1:15" ht="13" x14ac:dyDescent="0.3">
      <c r="A12" s="72" t="s">
        <v>19</v>
      </c>
      <c r="B12" s="85">
        <v>58</v>
      </c>
      <c r="C12" s="85">
        <v>48</v>
      </c>
      <c r="D12" s="85">
        <v>59</v>
      </c>
      <c r="E12" s="83">
        <f>SUM(B12:D12)</f>
        <v>165</v>
      </c>
      <c r="F12" s="85">
        <v>74</v>
      </c>
      <c r="G12" s="85">
        <v>113</v>
      </c>
      <c r="H12" s="85">
        <v>75</v>
      </c>
      <c r="I12" s="85">
        <v>87</v>
      </c>
      <c r="J12" s="83">
        <f>SUM(F12:I12)</f>
        <v>349</v>
      </c>
      <c r="K12" s="83">
        <v>197</v>
      </c>
      <c r="L12" s="83">
        <v>211</v>
      </c>
      <c r="M12" s="89"/>
      <c r="N12" s="83">
        <v>10</v>
      </c>
      <c r="O12" s="120">
        <f>SUM(E12,J12,K12,L12,M12,N12)</f>
        <v>932</v>
      </c>
    </row>
    <row r="13" spans="1:15" ht="13" x14ac:dyDescent="0.3">
      <c r="A13" s="72" t="s">
        <v>776</v>
      </c>
      <c r="B13" s="87"/>
      <c r="C13" s="87"/>
      <c r="D13" s="87"/>
      <c r="E13" s="88">
        <f>SUM(E12/E4*1000000)</f>
        <v>28.036911528591105</v>
      </c>
      <c r="F13" s="87"/>
      <c r="G13" s="87"/>
      <c r="H13" s="87"/>
      <c r="I13" s="87"/>
      <c r="J13" s="88">
        <f>SUM(J12/J4*1000000)</f>
        <v>34.541312647078939</v>
      </c>
      <c r="K13" s="88">
        <f>SUM(K12/K4*1000000)</f>
        <v>37.464458685164857</v>
      </c>
      <c r="L13" s="88">
        <f>SUM(L12/L4*1000000)</f>
        <v>38.294122088194811</v>
      </c>
      <c r="M13" s="88"/>
      <c r="N13" s="88">
        <f>SUM(N12/N4*1000000)</f>
        <v>7.6008923447612746</v>
      </c>
      <c r="O13" s="88">
        <f>SUM(O12/O4*1000000)</f>
        <v>32.794236434058888</v>
      </c>
    </row>
    <row r="14" spans="1:15" ht="13" x14ac:dyDescent="0.3">
      <c r="A14" s="72" t="s">
        <v>20</v>
      </c>
      <c r="B14" s="85">
        <v>33</v>
      </c>
      <c r="C14" s="85">
        <v>19</v>
      </c>
      <c r="D14" s="85">
        <v>40</v>
      </c>
      <c r="E14" s="83">
        <f>SUM(B14:D14)</f>
        <v>92</v>
      </c>
      <c r="F14" s="85">
        <v>22</v>
      </c>
      <c r="G14" s="85">
        <v>37</v>
      </c>
      <c r="H14" s="85">
        <v>35</v>
      </c>
      <c r="I14" s="85">
        <v>31</v>
      </c>
      <c r="J14" s="83">
        <f>SUM(F14:I14)</f>
        <v>125</v>
      </c>
      <c r="K14" s="83">
        <v>77</v>
      </c>
      <c r="L14" s="83">
        <v>29</v>
      </c>
      <c r="M14" s="121">
        <v>8</v>
      </c>
      <c r="N14" s="83"/>
      <c r="O14" s="120">
        <f>SUM(E14,J14,K14,L14,M14,N14)</f>
        <v>331</v>
      </c>
    </row>
    <row r="15" spans="1:15" ht="13" x14ac:dyDescent="0.3">
      <c r="A15" s="72" t="s">
        <v>776</v>
      </c>
      <c r="B15" s="87"/>
      <c r="C15" s="87"/>
      <c r="D15" s="87" t="s">
        <v>24</v>
      </c>
      <c r="E15" s="88">
        <f>SUM(E14/E4*1000000)</f>
        <v>15.632702185638678</v>
      </c>
      <c r="F15" s="87"/>
      <c r="G15" s="87"/>
      <c r="H15" s="87"/>
      <c r="I15" s="87"/>
      <c r="J15" s="88">
        <f t="shared" ref="J15:O15" si="2">SUM(J14/J4*1000000)</f>
        <v>12.371530317721684</v>
      </c>
      <c r="K15" s="88">
        <f t="shared" si="2"/>
        <v>14.643468623135501</v>
      </c>
      <c r="L15" s="88">
        <f t="shared" si="2"/>
        <v>5.2631731779983388</v>
      </c>
      <c r="M15" s="88">
        <f t="shared" si="2"/>
        <v>23.071377072819033</v>
      </c>
      <c r="N15" s="88">
        <f t="shared" si="2"/>
        <v>0</v>
      </c>
      <c r="O15" s="88">
        <f t="shared" si="2"/>
        <v>11.646880106945805</v>
      </c>
    </row>
    <row r="16" spans="1:15" ht="13.5" thickBot="1" x14ac:dyDescent="0.35">
      <c r="A16" s="72" t="s">
        <v>21</v>
      </c>
      <c r="B16" s="85">
        <f t="shared" ref="B16:L16" si="3">SUM(B12,B14)</f>
        <v>91</v>
      </c>
      <c r="C16" s="85">
        <f t="shared" si="3"/>
        <v>67</v>
      </c>
      <c r="D16" s="85">
        <f t="shared" si="3"/>
        <v>99</v>
      </c>
      <c r="E16" s="86">
        <f t="shared" si="3"/>
        <v>257</v>
      </c>
      <c r="F16" s="85">
        <f t="shared" si="3"/>
        <v>96</v>
      </c>
      <c r="G16" s="85">
        <f t="shared" si="3"/>
        <v>150</v>
      </c>
      <c r="H16" s="85">
        <f t="shared" si="3"/>
        <v>110</v>
      </c>
      <c r="I16" s="85">
        <f t="shared" si="3"/>
        <v>118</v>
      </c>
      <c r="J16" s="86">
        <f t="shared" si="3"/>
        <v>474</v>
      </c>
      <c r="K16" s="86">
        <f t="shared" si="3"/>
        <v>274</v>
      </c>
      <c r="L16" s="86">
        <f t="shared" si="3"/>
        <v>240</v>
      </c>
      <c r="M16" s="86">
        <f>SUM(M12+M14)</f>
        <v>8</v>
      </c>
      <c r="N16" s="86"/>
      <c r="O16" s="119">
        <f>SUM(E16,J16,K16,L16,M16,N16)</f>
        <v>1253</v>
      </c>
    </row>
    <row r="17" spans="1:15" ht="13.5" thickTop="1" x14ac:dyDescent="0.3">
      <c r="A17" s="72" t="s">
        <v>776</v>
      </c>
      <c r="B17" s="87"/>
      <c r="C17" s="87"/>
      <c r="D17" s="87"/>
      <c r="E17" s="88">
        <f>SUM(E16/E4*1000000)</f>
        <v>43.669613714229783</v>
      </c>
      <c r="F17" s="87"/>
      <c r="G17" s="87"/>
      <c r="H17" s="87"/>
      <c r="I17" s="87"/>
      <c r="J17" s="88">
        <f t="shared" ref="J17:O17" si="4">SUM(J16/J4*1000000)</f>
        <v>46.912842964800618</v>
      </c>
      <c r="K17" s="88">
        <f t="shared" si="4"/>
        <v>52.107927308300361</v>
      </c>
      <c r="L17" s="88">
        <f t="shared" si="4"/>
        <v>43.557295266193151</v>
      </c>
      <c r="M17" s="88">
        <f t="shared" si="4"/>
        <v>23.071377072819033</v>
      </c>
      <c r="N17" s="88">
        <f t="shared" si="4"/>
        <v>0</v>
      </c>
      <c r="O17" s="88">
        <f t="shared" si="4"/>
        <v>44.089247051368865</v>
      </c>
    </row>
    <row r="18" spans="1:15" ht="13" x14ac:dyDescent="0.3">
      <c r="A18" s="72" t="s">
        <v>23</v>
      </c>
      <c r="B18" s="85"/>
      <c r="C18" s="85"/>
      <c r="D18" s="85">
        <v>57</v>
      </c>
      <c r="E18" s="83">
        <f>SUM(D18)</f>
        <v>57</v>
      </c>
      <c r="F18" s="85"/>
      <c r="G18" s="85">
        <v>93</v>
      </c>
      <c r="H18" s="85" t="s">
        <v>24</v>
      </c>
      <c r="I18" s="85">
        <v>83</v>
      </c>
      <c r="J18" s="83">
        <f>SUM(G18:I18)</f>
        <v>176</v>
      </c>
      <c r="K18" s="83">
        <v>102</v>
      </c>
      <c r="L18" s="83">
        <v>63</v>
      </c>
      <c r="M18" s="89"/>
      <c r="N18" s="83">
        <v>6</v>
      </c>
      <c r="O18" s="120">
        <f>SUM(E18,J18,K18,L18,M18,N18)</f>
        <v>404</v>
      </c>
    </row>
    <row r="19" spans="1:15" ht="13" x14ac:dyDescent="0.3">
      <c r="A19" s="72" t="s">
        <v>776</v>
      </c>
      <c r="B19" s="87"/>
      <c r="C19" s="87"/>
      <c r="D19" s="87"/>
      <c r="E19" s="88">
        <f>SUM(E18/E4*1000000)</f>
        <v>9.685478528058745</v>
      </c>
      <c r="F19" s="87"/>
      <c r="G19" s="87"/>
      <c r="H19" s="87"/>
      <c r="I19" s="87"/>
      <c r="J19" s="88">
        <f>SUM(J18/J4*1000000)</f>
        <v>17.419114687352128</v>
      </c>
      <c r="K19" s="88">
        <f>SUM(K18/K4*1000000)</f>
        <v>19.397841552724952</v>
      </c>
      <c r="L19" s="88">
        <f>SUM(L18/L4*1000000)</f>
        <v>11.433790007375702</v>
      </c>
      <c r="M19" s="88"/>
      <c r="N19" s="88">
        <f>SUM(N18/N4*1000000)</f>
        <v>4.560535406856765</v>
      </c>
      <c r="O19" s="88">
        <f>SUM(O18/O4*1000000)</f>
        <v>14.215527381287329</v>
      </c>
    </row>
    <row r="20" spans="1:15" ht="13" x14ac:dyDescent="0.3">
      <c r="A20" s="72" t="s">
        <v>25</v>
      </c>
      <c r="B20" s="85"/>
      <c r="C20" s="85"/>
      <c r="D20" s="85"/>
      <c r="E20" s="83" t="s">
        <v>24</v>
      </c>
      <c r="F20" s="85"/>
      <c r="G20" s="85">
        <v>0</v>
      </c>
      <c r="H20" s="85" t="s">
        <v>24</v>
      </c>
      <c r="I20" s="85">
        <v>3</v>
      </c>
      <c r="J20" s="83">
        <f>SUM(G20:I20)</f>
        <v>3</v>
      </c>
      <c r="K20" s="89">
        <v>0</v>
      </c>
      <c r="L20" s="89" t="s">
        <v>24</v>
      </c>
      <c r="M20" s="89"/>
      <c r="N20" s="83"/>
      <c r="O20" s="120">
        <f>SUM(E20,J20,K20,L20,M20,N20)</f>
        <v>3</v>
      </c>
    </row>
    <row r="21" spans="1:15" ht="13" x14ac:dyDescent="0.3">
      <c r="A21" s="72" t="s">
        <v>776</v>
      </c>
      <c r="B21" s="90"/>
      <c r="C21" s="90"/>
      <c r="D21" s="90"/>
      <c r="E21" s="88" t="s">
        <v>24</v>
      </c>
      <c r="F21" s="90"/>
      <c r="G21" s="90"/>
      <c r="H21" s="90"/>
      <c r="I21" s="90"/>
      <c r="J21" s="88">
        <f>SUM(J20/J4*1000000)</f>
        <v>0.2969167276253204</v>
      </c>
      <c r="K21" s="88">
        <f>SUM(K20/K4*1000000)</f>
        <v>0</v>
      </c>
      <c r="L21" s="91"/>
      <c r="M21" s="91"/>
      <c r="N21" s="88">
        <f>SUM(N20/N4*1000000)</f>
        <v>0</v>
      </c>
      <c r="O21" s="88">
        <f>SUM(O20/O4*1000000)</f>
        <v>0.10556084689074748</v>
      </c>
    </row>
    <row r="22" spans="1:15" ht="13" x14ac:dyDescent="0.3">
      <c r="A22" s="72" t="s">
        <v>26</v>
      </c>
      <c r="B22" s="77"/>
      <c r="C22" s="77"/>
      <c r="D22" s="85" t="s">
        <v>24</v>
      </c>
      <c r="E22" s="83" t="s">
        <v>24</v>
      </c>
      <c r="F22" s="77"/>
      <c r="G22" s="85">
        <v>1</v>
      </c>
      <c r="H22" s="85" t="s">
        <v>24</v>
      </c>
      <c r="I22" s="85">
        <v>1</v>
      </c>
      <c r="J22" s="83">
        <f>SUM(G22:I22)</f>
        <v>2</v>
      </c>
      <c r="K22" s="83" t="s">
        <v>24</v>
      </c>
      <c r="L22" s="92"/>
      <c r="M22" s="78"/>
      <c r="N22" s="83"/>
      <c r="O22" s="120">
        <f>SUM(E22,J22,K22,L22,M22,N22)</f>
        <v>2</v>
      </c>
    </row>
    <row r="23" spans="1:15" ht="13.5" thickBot="1" x14ac:dyDescent="0.35">
      <c r="A23" s="72" t="s">
        <v>27</v>
      </c>
      <c r="B23" s="77"/>
      <c r="C23" s="77"/>
      <c r="D23" s="85">
        <f>SUM(D18,D20,D22)</f>
        <v>57</v>
      </c>
      <c r="E23" s="93">
        <f>SUM(E18,E20,E22)</f>
        <v>57</v>
      </c>
      <c r="F23" s="77"/>
      <c r="G23" s="85">
        <f>SUM(G18,G20,G22)</f>
        <v>94</v>
      </c>
      <c r="H23" s="85" t="s">
        <v>24</v>
      </c>
      <c r="I23" s="85">
        <f>SUM(I18,I20,I22)</f>
        <v>87</v>
      </c>
      <c r="J23" s="93">
        <f>SUM(J18,J20,J22)</f>
        <v>181</v>
      </c>
      <c r="K23" s="93">
        <f>SUM(K18,K20,K22)</f>
        <v>102</v>
      </c>
      <c r="L23" s="93">
        <f>SUM(L18,L20,L22)</f>
        <v>63</v>
      </c>
      <c r="M23" s="89"/>
      <c r="N23" s="93">
        <f>SUM(N18,N20,N22)</f>
        <v>6</v>
      </c>
      <c r="O23" s="119">
        <f>SUM(E23,J23,K23,L23,M23,N23)</f>
        <v>409</v>
      </c>
    </row>
    <row r="24" spans="1:15" ht="13.5" thickTop="1" x14ac:dyDescent="0.3">
      <c r="A24" s="72" t="s">
        <v>776</v>
      </c>
      <c r="B24" s="87"/>
      <c r="C24" s="87"/>
      <c r="D24" s="87"/>
      <c r="E24" s="88">
        <f>SUM(E23/E4*1000000)</f>
        <v>9.685478528058745</v>
      </c>
      <c r="F24" s="87"/>
      <c r="G24" s="87"/>
      <c r="H24" s="87"/>
      <c r="I24" s="87"/>
      <c r="J24" s="88">
        <f>SUM(J23/J4*1000000)</f>
        <v>17.913975900060997</v>
      </c>
      <c r="K24" s="88">
        <f>SUM(K23/K4*1000000)</f>
        <v>19.397841552724952</v>
      </c>
      <c r="L24" s="88">
        <f>SUM(L23/L4*1000000)</f>
        <v>11.433790007375702</v>
      </c>
      <c r="M24" s="88"/>
      <c r="N24" s="88">
        <f>SUM(N23/N4*1000000)</f>
        <v>4.560535406856765</v>
      </c>
      <c r="O24" s="88">
        <f>SUM(O23/O4*1000000)</f>
        <v>14.391462126105239</v>
      </c>
    </row>
    <row r="25" spans="1:15" ht="13" x14ac:dyDescent="0.3">
      <c r="A25" s="72" t="s">
        <v>28</v>
      </c>
      <c r="B25" s="85">
        <v>13</v>
      </c>
      <c r="C25" s="85"/>
      <c r="D25" s="85">
        <v>12</v>
      </c>
      <c r="E25" s="122">
        <f>SUM(B25,D25)</f>
        <v>25</v>
      </c>
      <c r="F25" s="85">
        <v>28</v>
      </c>
      <c r="G25" s="85">
        <v>34</v>
      </c>
      <c r="H25" s="85"/>
      <c r="I25" s="85"/>
      <c r="J25" s="122">
        <f>SUM(F25,G25,I25)</f>
        <v>62</v>
      </c>
      <c r="K25" s="122">
        <v>32</v>
      </c>
      <c r="L25" s="122">
        <v>26</v>
      </c>
      <c r="M25" s="89"/>
      <c r="N25" s="89"/>
      <c r="O25" s="120">
        <f>SUM(E25,J25,K25,L25,M25,N25)</f>
        <v>145</v>
      </c>
    </row>
    <row r="26" spans="1:15" ht="13" x14ac:dyDescent="0.3">
      <c r="A26" s="72" t="s">
        <v>776</v>
      </c>
      <c r="B26" s="87"/>
      <c r="C26" s="87"/>
      <c r="D26" s="87"/>
      <c r="E26" s="88">
        <f>SUM(E25/E4*1000000)</f>
        <v>4.2480168982713797</v>
      </c>
      <c r="F26" s="87"/>
      <c r="G26" s="87"/>
      <c r="H26" s="87"/>
      <c r="I26" s="87"/>
      <c r="J26" s="88">
        <f>SUM(J25/J4*1000000)</f>
        <v>6.1362790375899543</v>
      </c>
      <c r="K26" s="88">
        <f>SUM(K25/K4*1000000)</f>
        <v>6.0855973498744937</v>
      </c>
      <c r="L26" s="88">
        <f>SUM(L25/L4*1000000)</f>
        <v>4.7187069871709246</v>
      </c>
      <c r="M26" s="88"/>
      <c r="N26" s="88"/>
      <c r="O26" s="88">
        <f>SUM(O25/O4*1000000)</f>
        <v>5.1021075997194609</v>
      </c>
    </row>
    <row r="27" spans="1:15" ht="13" x14ac:dyDescent="0.3">
      <c r="A27" s="72" t="s">
        <v>29</v>
      </c>
      <c r="B27" s="77"/>
      <c r="C27" s="77"/>
      <c r="D27" s="77"/>
      <c r="E27" s="83" t="s">
        <v>24</v>
      </c>
      <c r="F27" s="77"/>
      <c r="G27" s="85" t="s">
        <v>24</v>
      </c>
      <c r="H27" s="85" t="s">
        <v>24</v>
      </c>
      <c r="I27" s="85" t="s">
        <v>24</v>
      </c>
      <c r="J27" s="83">
        <f>SUM(G27:I27)</f>
        <v>0</v>
      </c>
      <c r="K27" s="83">
        <v>0</v>
      </c>
      <c r="L27" s="92"/>
      <c r="M27" s="78"/>
      <c r="N27" s="89"/>
      <c r="O27" s="102">
        <f>SUM(E27,J27,K27,L27,M27,N27)</f>
        <v>0</v>
      </c>
    </row>
    <row r="28" spans="1:15" ht="13.5" thickBot="1" x14ac:dyDescent="0.35">
      <c r="A28" s="72" t="s">
        <v>30</v>
      </c>
      <c r="B28" s="85">
        <f>SUM(B25,B27)</f>
        <v>13</v>
      </c>
      <c r="C28" s="77"/>
      <c r="D28" s="85">
        <f>SUM(D25,D27)</f>
        <v>12</v>
      </c>
      <c r="E28" s="93">
        <f>SUM(E25,E27)</f>
        <v>25</v>
      </c>
      <c r="F28" s="85">
        <f>SUM(F25,F27)</f>
        <v>28</v>
      </c>
      <c r="G28" s="85">
        <f>SUM(G25,G27)</f>
        <v>34</v>
      </c>
      <c r="H28" s="85" t="s">
        <v>24</v>
      </c>
      <c r="I28" s="85"/>
      <c r="J28" s="93">
        <f>SUM(,J25,J27)</f>
        <v>62</v>
      </c>
      <c r="K28" s="93">
        <f>SUM(K25,K27)</f>
        <v>32</v>
      </c>
      <c r="L28" s="93">
        <f>SUM(L25,L27)</f>
        <v>26</v>
      </c>
      <c r="M28" s="89"/>
      <c r="N28" s="89"/>
      <c r="O28" s="93">
        <f>SUM(O25,O27)</f>
        <v>145</v>
      </c>
    </row>
    <row r="29" spans="1:15" ht="13.5" thickTop="1" x14ac:dyDescent="0.3">
      <c r="A29" s="72" t="s">
        <v>776</v>
      </c>
      <c r="B29" s="87"/>
      <c r="C29" s="87"/>
      <c r="D29" s="87"/>
      <c r="E29" s="88">
        <f>SUM(E28/E4*1000000)</f>
        <v>4.2480168982713797</v>
      </c>
      <c r="F29" s="87"/>
      <c r="G29" s="87"/>
      <c r="H29" s="87"/>
      <c r="I29" s="87"/>
      <c r="J29" s="88">
        <f>SUM(J28/J4*1000000)</f>
        <v>6.1362790375899543</v>
      </c>
      <c r="K29" s="88" t="s">
        <v>24</v>
      </c>
      <c r="L29" s="88">
        <f>SUM(L28/L4*1000000)</f>
        <v>4.7187069871709246</v>
      </c>
      <c r="M29" s="88"/>
      <c r="N29" s="88"/>
      <c r="O29" s="88">
        <f>SUM(O28/O4*1000000)</f>
        <v>5.1021075997194609</v>
      </c>
    </row>
    <row r="30" spans="1:15" ht="13" x14ac:dyDescent="0.3">
      <c r="A30" s="72" t="s">
        <v>31</v>
      </c>
      <c r="B30" s="85"/>
      <c r="C30" s="85"/>
      <c r="D30" s="85">
        <v>0</v>
      </c>
      <c r="E30" s="83">
        <f>SUM(D30)</f>
        <v>0</v>
      </c>
      <c r="F30" s="85">
        <v>0</v>
      </c>
      <c r="G30" s="85">
        <v>0</v>
      </c>
      <c r="H30" s="85"/>
      <c r="I30" s="85"/>
      <c r="J30" s="83">
        <f>SUM(F30:I30)</f>
        <v>0</v>
      </c>
      <c r="K30" s="83">
        <v>0</v>
      </c>
      <c r="L30" s="83">
        <v>0</v>
      </c>
      <c r="M30" s="89"/>
      <c r="N30" s="83"/>
      <c r="O30" s="120">
        <f>SUM(E30,J30,K30,L30,M30,N30)</f>
        <v>0</v>
      </c>
    </row>
    <row r="31" spans="1:15" ht="13" x14ac:dyDescent="0.3">
      <c r="A31" s="72" t="s">
        <v>776</v>
      </c>
      <c r="B31" s="87"/>
      <c r="C31" s="87"/>
      <c r="D31" s="87"/>
      <c r="E31" s="88">
        <f>SUM(E30/E4*1000000)</f>
        <v>0</v>
      </c>
      <c r="F31" s="87"/>
      <c r="G31" s="87"/>
      <c r="H31" s="87"/>
      <c r="I31" s="87"/>
      <c r="J31" s="88">
        <f>SUM(J30/J4*1000000)</f>
        <v>0</v>
      </c>
      <c r="K31" s="88">
        <f>SUM(K30/K4*1000000)</f>
        <v>0</v>
      </c>
      <c r="L31" s="88">
        <f>SUM(L30/L4*1000000)</f>
        <v>0</v>
      </c>
      <c r="M31" s="88"/>
      <c r="N31" s="88">
        <f>SUM(N30/N4*1000000)</f>
        <v>0</v>
      </c>
      <c r="O31" s="88">
        <f>SUM(O30/O4*1000000)</f>
        <v>0</v>
      </c>
    </row>
    <row r="32" spans="1:15" ht="13" x14ac:dyDescent="0.3">
      <c r="A32" s="72" t="s">
        <v>32</v>
      </c>
      <c r="B32" s="85"/>
      <c r="C32" s="85"/>
      <c r="D32" s="85">
        <v>33</v>
      </c>
      <c r="E32" s="83">
        <f>SUM(D32)</f>
        <v>33</v>
      </c>
      <c r="F32" s="85">
        <v>22</v>
      </c>
      <c r="G32" s="85">
        <v>39</v>
      </c>
      <c r="H32" s="85"/>
      <c r="I32" s="85"/>
      <c r="J32" s="83">
        <f>SUM(F32:I32)</f>
        <v>61</v>
      </c>
      <c r="K32" s="83">
        <v>35</v>
      </c>
      <c r="L32" s="83">
        <v>23</v>
      </c>
      <c r="M32" s="89"/>
      <c r="N32" s="83">
        <v>2</v>
      </c>
      <c r="O32" s="120">
        <f>SUM(E32,J32,K32,L32,M32,N32)</f>
        <v>154</v>
      </c>
    </row>
    <row r="33" spans="1:15" ht="13" x14ac:dyDescent="0.3">
      <c r="A33" s="72" t="s">
        <v>776</v>
      </c>
      <c r="B33" s="90"/>
      <c r="C33" s="90"/>
      <c r="D33" s="90"/>
      <c r="E33" s="88">
        <f>SUM(E32/E4*1000000)</f>
        <v>5.6073823057182217</v>
      </c>
      <c r="F33" s="90"/>
      <c r="G33" s="90"/>
      <c r="H33" s="90"/>
      <c r="I33" s="90"/>
      <c r="J33" s="88">
        <f>SUM(J32/J4*1000000)</f>
        <v>6.0373067950481811</v>
      </c>
      <c r="K33" s="88">
        <f>SUM(K32/K4*1000000)</f>
        <v>6.6561221014252272</v>
      </c>
      <c r="L33" s="88">
        <f>SUM(L32/L4*1000000)</f>
        <v>4.1742407963435095</v>
      </c>
      <c r="M33" s="91"/>
      <c r="N33" s="88">
        <f>SUM(N32/N4*1000000)</f>
        <v>1.5201784689522551</v>
      </c>
      <c r="O33" s="88">
        <f>SUM(O32/O4*1000000)</f>
        <v>5.4187901403917031</v>
      </c>
    </row>
    <row r="34" spans="1:15" ht="13" x14ac:dyDescent="0.3">
      <c r="A34" s="72" t="s">
        <v>33</v>
      </c>
      <c r="B34" s="85"/>
      <c r="C34" s="85"/>
      <c r="D34" s="85">
        <v>2</v>
      </c>
      <c r="E34" s="83">
        <f>SUM(D34)</f>
        <v>2</v>
      </c>
      <c r="F34" s="85">
        <v>1</v>
      </c>
      <c r="G34" s="85">
        <v>3</v>
      </c>
      <c r="H34" s="85"/>
      <c r="I34" s="85"/>
      <c r="J34" s="83">
        <f>SUM(F34:I34)</f>
        <v>4</v>
      </c>
      <c r="K34" s="83">
        <v>0</v>
      </c>
      <c r="L34" s="83">
        <v>1</v>
      </c>
      <c r="M34" s="89"/>
      <c r="N34" s="83"/>
      <c r="O34" s="120">
        <f>SUM(E34,J34,K34,L34,M34,N34)</f>
        <v>7</v>
      </c>
    </row>
    <row r="35" spans="1:15" ht="13" x14ac:dyDescent="0.3">
      <c r="A35" s="72" t="s">
        <v>776</v>
      </c>
      <c r="B35" s="87"/>
      <c r="C35" s="87"/>
      <c r="D35" s="87"/>
      <c r="E35" s="88">
        <f>SUM(E34/E4*1000000)</f>
        <v>0.33984135186171044</v>
      </c>
      <c r="F35" s="87"/>
      <c r="G35" s="87"/>
      <c r="H35" s="87"/>
      <c r="I35" s="87"/>
      <c r="J35" s="88">
        <f>SUM(J34/J4*1000000)</f>
        <v>0.39588897016709385</v>
      </c>
      <c r="K35" s="88">
        <f>SUM(K34/K4*1000000)</f>
        <v>0</v>
      </c>
      <c r="L35" s="88">
        <f>SUM(L34/L4*1000000)</f>
        <v>0.18148873027580481</v>
      </c>
      <c r="M35" s="88"/>
      <c r="N35" s="88">
        <f>SUM(N34/N4*1000000)</f>
        <v>0</v>
      </c>
      <c r="O35" s="88">
        <f>SUM(O34/O4*1000000)</f>
        <v>0.24630864274507744</v>
      </c>
    </row>
    <row r="36" spans="1:15" ht="13.5" thickBot="1" x14ac:dyDescent="0.35">
      <c r="A36" s="72" t="s">
        <v>34</v>
      </c>
      <c r="B36" s="77"/>
      <c r="C36" s="77"/>
      <c r="D36" s="85">
        <f>SUM(D30,D32,D34)</f>
        <v>35</v>
      </c>
      <c r="E36" s="86">
        <f>SUM(E30,E32,E34)</f>
        <v>35</v>
      </c>
      <c r="F36" s="85">
        <f>SUM(F30,F32,F34)</f>
        <v>23</v>
      </c>
      <c r="G36" s="85">
        <f>SUM(G30,G32,G34)</f>
        <v>42</v>
      </c>
      <c r="H36" s="77"/>
      <c r="I36" s="77"/>
      <c r="J36" s="86">
        <f>SUM(J30,J32,J34)</f>
        <v>65</v>
      </c>
      <c r="K36" s="86">
        <f>SUM(K30,K32,K34)</f>
        <v>35</v>
      </c>
      <c r="L36" s="86">
        <f>SUM(L30,L32,L34)</f>
        <v>24</v>
      </c>
      <c r="M36" s="89"/>
      <c r="N36" s="86">
        <f>SUM(N30,N32,N34)</f>
        <v>2</v>
      </c>
      <c r="O36" s="119">
        <f>SUM(E36,J36,K36,L36,M36,N36)</f>
        <v>161</v>
      </c>
    </row>
    <row r="37" spans="1:15" ht="13.5" thickTop="1" x14ac:dyDescent="0.3">
      <c r="A37" s="72" t="s">
        <v>776</v>
      </c>
      <c r="B37" s="87"/>
      <c r="C37" s="87"/>
      <c r="D37" s="87"/>
      <c r="E37" s="88">
        <f>SUM(E36/E4*1000000)</f>
        <v>5.947223657579932</v>
      </c>
      <c r="F37" s="87"/>
      <c r="G37" s="87"/>
      <c r="H37" s="87"/>
      <c r="I37" s="87"/>
      <c r="J37" s="88">
        <f>SUM(J36/J4*1000000)</f>
        <v>6.4331957652152756</v>
      </c>
      <c r="K37" s="88">
        <f>SUM(K36/K4*1000000)</f>
        <v>6.6561221014252272</v>
      </c>
      <c r="L37" s="88">
        <f>SUM(L36/L4*1000000)</f>
        <v>4.3557295266193155</v>
      </c>
      <c r="M37" s="88"/>
      <c r="N37" s="88">
        <f>SUM(N36/N4*1000000)</f>
        <v>1.5201784689522551</v>
      </c>
      <c r="O37" s="88">
        <f>SUM(O36/O4*1000000)</f>
        <v>5.6650987831367807</v>
      </c>
    </row>
    <row r="38" spans="1:15" ht="13.5" thickBot="1" x14ac:dyDescent="0.35">
      <c r="A38" s="72" t="s">
        <v>35</v>
      </c>
      <c r="B38" s="85"/>
      <c r="C38" s="85"/>
      <c r="D38" s="85">
        <v>9</v>
      </c>
      <c r="E38" s="123">
        <f>(SUM(B38:D38))</f>
        <v>9</v>
      </c>
      <c r="F38" s="85"/>
      <c r="G38" s="85">
        <v>8</v>
      </c>
      <c r="H38" s="85">
        <v>7</v>
      </c>
      <c r="I38" s="85">
        <v>10</v>
      </c>
      <c r="J38" s="123">
        <f>SUM(F38:I38)</f>
        <v>25</v>
      </c>
      <c r="K38" s="123">
        <v>24</v>
      </c>
      <c r="L38" s="123">
        <v>21</v>
      </c>
      <c r="M38" s="89"/>
      <c r="N38" s="123">
        <v>1</v>
      </c>
      <c r="O38" s="124">
        <f>SUM(E38,J38,K38,L38,M38,N38)</f>
        <v>80</v>
      </c>
    </row>
    <row r="39" spans="1:15" ht="13.5" thickTop="1" x14ac:dyDescent="0.3">
      <c r="A39" s="72" t="s">
        <v>776</v>
      </c>
      <c r="B39" s="90"/>
      <c r="C39" s="90"/>
      <c r="D39" s="90"/>
      <c r="E39" s="88">
        <f>SUM(E38/E4*1000000)</f>
        <v>1.5292860833776969</v>
      </c>
      <c r="F39" s="90"/>
      <c r="G39" s="90"/>
      <c r="H39" s="90"/>
      <c r="I39" s="90"/>
      <c r="J39" s="88">
        <f>SUM(J38/J4*1000000)</f>
        <v>2.4743060635443368</v>
      </c>
      <c r="K39" s="88">
        <f>SUM(K38/K4*1000000)</f>
        <v>4.5641980124058703</v>
      </c>
      <c r="L39" s="88">
        <f>SUM(L38/L4*1000000)</f>
        <v>3.8112633357919008</v>
      </c>
      <c r="M39" s="91"/>
      <c r="N39" s="88">
        <f>SUM(N38/N4*1000000)</f>
        <v>0.76008923447612753</v>
      </c>
      <c r="O39" s="88">
        <f>SUM(O38/O4*1000000)</f>
        <v>2.8149559170865994</v>
      </c>
    </row>
    <row r="40" spans="1:15" ht="13.5" thickBot="1" x14ac:dyDescent="0.35">
      <c r="A40" s="72" t="s">
        <v>751</v>
      </c>
      <c r="B40" s="77"/>
      <c r="C40" s="77"/>
      <c r="D40" s="77"/>
      <c r="E40" s="78" t="s">
        <v>24</v>
      </c>
      <c r="F40" s="85">
        <v>1</v>
      </c>
      <c r="G40" s="85">
        <v>0</v>
      </c>
      <c r="H40" s="85">
        <v>7</v>
      </c>
      <c r="I40" s="85">
        <v>1</v>
      </c>
      <c r="J40" s="123">
        <f>SUM(F40:I40)</f>
        <v>9</v>
      </c>
      <c r="K40" s="125">
        <v>11</v>
      </c>
      <c r="L40" s="125">
        <v>0</v>
      </c>
      <c r="M40" s="91"/>
      <c r="N40" s="89"/>
      <c r="O40" s="124">
        <f>SUM(E40,J40,K40,L40,M40,N40)</f>
        <v>20</v>
      </c>
    </row>
    <row r="41" spans="1:15" ht="13.5" thickTop="1" x14ac:dyDescent="0.3">
      <c r="A41" s="72" t="s">
        <v>776</v>
      </c>
      <c r="B41" s="90"/>
      <c r="C41" s="90"/>
      <c r="D41" s="90"/>
      <c r="E41" s="91"/>
      <c r="F41" s="90"/>
      <c r="G41" s="90"/>
      <c r="H41" s="90"/>
      <c r="I41" s="90"/>
      <c r="J41" s="88">
        <f>SUM(J40/J4*1000000)</f>
        <v>0.89075018287596119</v>
      </c>
      <c r="K41" s="88">
        <f>SUM(K40/K4*1000000)</f>
        <v>2.0919240890193573</v>
      </c>
      <c r="L41" s="88">
        <f>SUM(L40/L4*1000000)</f>
        <v>0</v>
      </c>
      <c r="M41" s="91"/>
      <c r="N41" s="88"/>
      <c r="O41" s="88">
        <f>SUM(O40/O4*1000000)</f>
        <v>0.70373897927164986</v>
      </c>
    </row>
    <row r="42" spans="1:15" ht="13.5" thickBot="1" x14ac:dyDescent="0.35">
      <c r="A42" s="106" t="s">
        <v>37</v>
      </c>
      <c r="B42" s="77"/>
      <c r="C42" s="77"/>
      <c r="D42" s="77"/>
      <c r="E42" s="78"/>
      <c r="F42" s="77"/>
      <c r="G42" s="85">
        <v>2</v>
      </c>
      <c r="H42" s="77"/>
      <c r="I42" s="77" t="s">
        <v>24</v>
      </c>
      <c r="J42" s="123">
        <f>SUM(F42:I42)</f>
        <v>2</v>
      </c>
      <c r="K42" s="78"/>
      <c r="L42" s="123">
        <v>0</v>
      </c>
      <c r="M42" s="78"/>
      <c r="N42" s="89"/>
      <c r="O42" s="124">
        <f>SUM(E42,J42,K42,L42,M42,N42)</f>
        <v>2</v>
      </c>
    </row>
    <row r="43" spans="1:15" ht="13.5" thickTop="1" x14ac:dyDescent="0.3">
      <c r="A43" s="106" t="s">
        <v>776</v>
      </c>
      <c r="B43" s="77"/>
      <c r="C43" s="77"/>
      <c r="D43" s="77"/>
      <c r="E43" s="78"/>
      <c r="F43" s="77"/>
      <c r="G43" s="85"/>
      <c r="H43" s="77"/>
      <c r="I43" s="77"/>
      <c r="J43" s="88">
        <f>SUM(J42/J4*1000000)</f>
        <v>0.19794448508354692</v>
      </c>
      <c r="K43" s="78"/>
      <c r="L43" s="88">
        <f>SUM(L42/L4*1000000)</f>
        <v>0</v>
      </c>
      <c r="M43" s="78"/>
      <c r="N43" s="88"/>
      <c r="O43" s="88">
        <f>SUM(O42/O4*1000000)</f>
        <v>7.0373897927164974E-2</v>
      </c>
    </row>
    <row r="44" spans="1:15" x14ac:dyDescent="0.25">
      <c r="A44" s="81"/>
      <c r="B44" s="113"/>
      <c r="C44" s="113"/>
      <c r="D44" s="113"/>
      <c r="E44" s="113"/>
      <c r="F44" s="81"/>
      <c r="G44" s="81"/>
      <c r="H44" s="81"/>
      <c r="I44" s="112"/>
      <c r="J44" s="81"/>
      <c r="K44" s="81"/>
      <c r="L44" s="81"/>
      <c r="M44" s="81"/>
      <c r="N44" s="81"/>
      <c r="O44" s="81"/>
    </row>
    <row r="45" spans="1:15" ht="13" x14ac:dyDescent="0.3">
      <c r="A45" s="112" t="s">
        <v>811</v>
      </c>
      <c r="B45" s="113"/>
      <c r="C45" s="113"/>
      <c r="D45" s="113"/>
      <c r="E45" s="113"/>
      <c r="F45" s="96"/>
      <c r="G45" s="96"/>
      <c r="H45" s="96"/>
      <c r="I45" s="112"/>
      <c r="J45" s="96"/>
      <c r="K45" s="96"/>
      <c r="L45" s="96"/>
      <c r="M45" s="96"/>
      <c r="N45" s="96"/>
      <c r="O45" s="96"/>
    </row>
    <row r="46" spans="1:15" x14ac:dyDescent="0.25">
      <c r="A46" s="112" t="s">
        <v>812</v>
      </c>
      <c r="B46" s="113"/>
      <c r="C46" s="113"/>
      <c r="D46" s="113"/>
      <c r="E46" s="113"/>
      <c r="F46" s="81"/>
      <c r="G46" s="81"/>
      <c r="H46" s="81"/>
      <c r="I46" s="112"/>
      <c r="J46" s="81"/>
      <c r="K46" s="81"/>
      <c r="L46" s="81"/>
      <c r="M46" s="81"/>
      <c r="N46" s="81"/>
      <c r="O46" s="8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workbookViewId="0">
      <selection activeCell="H64" sqref="H64"/>
    </sheetView>
  </sheetViews>
  <sheetFormatPr defaultRowHeight="12.5" x14ac:dyDescent="0.25"/>
  <sheetData>
    <row r="1" spans="1:14" ht="13" x14ac:dyDescent="0.3">
      <c r="A1" s="115" t="s">
        <v>788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4" ht="13" x14ac:dyDescent="0.3">
      <c r="A2" s="100"/>
      <c r="B2" s="100"/>
      <c r="C2" s="100"/>
      <c r="D2" s="100"/>
      <c r="E2" s="100" t="s">
        <v>4</v>
      </c>
      <c r="F2" s="100"/>
      <c r="G2" s="100"/>
      <c r="H2" s="100"/>
      <c r="I2" s="100"/>
      <c r="J2" s="100" t="s">
        <v>9</v>
      </c>
      <c r="K2" s="100" t="s">
        <v>10</v>
      </c>
      <c r="L2" s="100" t="s">
        <v>11</v>
      </c>
      <c r="M2" s="100" t="s">
        <v>55</v>
      </c>
      <c r="N2" s="74" t="s">
        <v>13</v>
      </c>
    </row>
    <row r="3" spans="1:14" ht="13" x14ac:dyDescent="0.3">
      <c r="A3" s="72" t="s">
        <v>14</v>
      </c>
      <c r="B3" s="77"/>
      <c r="C3" s="77"/>
      <c r="D3" s="77"/>
      <c r="E3" s="78">
        <v>5851478</v>
      </c>
      <c r="F3" s="77"/>
      <c r="G3" s="77"/>
      <c r="H3" s="77"/>
      <c r="I3" s="77"/>
      <c r="J3" s="79">
        <v>9967274</v>
      </c>
      <c r="K3" s="80">
        <v>5236826</v>
      </c>
      <c r="L3" s="80">
        <v>5503347</v>
      </c>
      <c r="M3" s="80">
        <v>337610</v>
      </c>
      <c r="N3" s="78">
        <f>SUM(E3+J3+K3+L3+M3)</f>
        <v>26896535</v>
      </c>
    </row>
    <row r="4" spans="1:14" ht="13" x14ac:dyDescent="0.3">
      <c r="A4" s="72" t="s">
        <v>769</v>
      </c>
      <c r="B4" s="73" t="s">
        <v>1</v>
      </c>
      <c r="C4" s="73" t="s">
        <v>2</v>
      </c>
      <c r="D4" s="73" t="s">
        <v>3</v>
      </c>
      <c r="E4" s="74"/>
      <c r="F4" s="73" t="s">
        <v>5</v>
      </c>
      <c r="G4" s="73" t="s">
        <v>6</v>
      </c>
      <c r="H4" s="73" t="s">
        <v>7</v>
      </c>
      <c r="I4" s="73" t="s">
        <v>8</v>
      </c>
      <c r="J4" s="74"/>
      <c r="K4" s="73" t="s">
        <v>770</v>
      </c>
      <c r="L4" s="73" t="s">
        <v>771</v>
      </c>
      <c r="M4" s="73" t="s">
        <v>772</v>
      </c>
      <c r="N4" s="76"/>
    </row>
    <row r="5" spans="1:14" ht="13" x14ac:dyDescent="0.3">
      <c r="A5" s="72" t="s">
        <v>789</v>
      </c>
      <c r="B5" s="101">
        <v>30</v>
      </c>
      <c r="C5" s="101">
        <v>36</v>
      </c>
      <c r="D5" s="101">
        <v>34</v>
      </c>
      <c r="E5" s="89">
        <f>SUM(B5:D5)</f>
        <v>100</v>
      </c>
      <c r="F5" s="101">
        <v>38</v>
      </c>
      <c r="G5" s="101">
        <v>64</v>
      </c>
      <c r="H5" s="101">
        <v>47</v>
      </c>
      <c r="I5" s="101">
        <v>46</v>
      </c>
      <c r="J5" s="102">
        <f>SUM(F5:I5)</f>
        <v>195</v>
      </c>
      <c r="K5" s="103">
        <v>109</v>
      </c>
      <c r="L5" s="103">
        <v>136</v>
      </c>
      <c r="M5" s="103">
        <v>9</v>
      </c>
      <c r="N5" s="102">
        <f>SUM(E5,J5,K5,L5,M5)</f>
        <v>549</v>
      </c>
    </row>
    <row r="6" spans="1:14" ht="13" x14ac:dyDescent="0.3">
      <c r="A6" s="72" t="s">
        <v>790</v>
      </c>
      <c r="B6" s="101">
        <v>0</v>
      </c>
      <c r="C6" s="101">
        <v>0</v>
      </c>
      <c r="D6" s="101">
        <v>0</v>
      </c>
      <c r="E6" s="89">
        <f>SUM(B6:D6)</f>
        <v>0</v>
      </c>
      <c r="F6" s="101">
        <v>0</v>
      </c>
      <c r="G6" s="101">
        <v>0</v>
      </c>
      <c r="H6" s="101">
        <v>0</v>
      </c>
      <c r="I6" s="101">
        <v>0</v>
      </c>
      <c r="J6" s="102">
        <f>SUM(F6:I6)</f>
        <v>0</v>
      </c>
      <c r="K6" s="103">
        <v>2</v>
      </c>
      <c r="L6" s="103">
        <v>0</v>
      </c>
      <c r="M6" s="103">
        <v>0</v>
      </c>
      <c r="N6" s="102">
        <f>SUM(E6,J6,K6,L6,M6)</f>
        <v>2</v>
      </c>
    </row>
    <row r="7" spans="1:14" ht="13" x14ac:dyDescent="0.3">
      <c r="A7" s="72" t="s">
        <v>773</v>
      </c>
      <c r="B7" s="101">
        <v>27</v>
      </c>
      <c r="C7" s="101">
        <v>31</v>
      </c>
      <c r="D7" s="101">
        <v>31</v>
      </c>
      <c r="E7" s="89">
        <f>SUM(B7:D7)</f>
        <v>89</v>
      </c>
      <c r="F7" s="101">
        <v>32</v>
      </c>
      <c r="G7" s="101">
        <v>63</v>
      </c>
      <c r="H7" s="101">
        <v>46</v>
      </c>
      <c r="I7" s="101">
        <v>44</v>
      </c>
      <c r="J7" s="102">
        <f>SUM(F7:I7)</f>
        <v>185</v>
      </c>
      <c r="K7" s="103">
        <v>105</v>
      </c>
      <c r="L7" s="103">
        <v>132</v>
      </c>
      <c r="M7" s="103">
        <v>8</v>
      </c>
      <c r="N7" s="102">
        <f>SUM(E7,J7,K7,L7,M7)</f>
        <v>519</v>
      </c>
    </row>
    <row r="8" spans="1:14" ht="13" x14ac:dyDescent="0.3">
      <c r="A8" s="72" t="s">
        <v>774</v>
      </c>
      <c r="B8" s="101">
        <v>0</v>
      </c>
      <c r="C8" s="101">
        <v>0</v>
      </c>
      <c r="D8" s="101">
        <v>0</v>
      </c>
      <c r="E8" s="89">
        <f>SUM(B8:D8)</f>
        <v>0</v>
      </c>
      <c r="F8" s="101">
        <v>0</v>
      </c>
      <c r="G8" s="101">
        <v>0</v>
      </c>
      <c r="H8" s="101">
        <v>0</v>
      </c>
      <c r="I8" s="101">
        <v>0</v>
      </c>
      <c r="J8" s="102">
        <f>SUM(F8:I8)</f>
        <v>0</v>
      </c>
      <c r="K8" s="103">
        <v>2</v>
      </c>
      <c r="L8" s="103">
        <v>0</v>
      </c>
      <c r="M8" s="103">
        <v>0</v>
      </c>
      <c r="N8" s="102">
        <f>SUM(E8,J8,K8,L8,M8)</f>
        <v>2</v>
      </c>
    </row>
    <row r="9" spans="1:14" ht="13.5" thickBot="1" x14ac:dyDescent="0.35">
      <c r="A9" s="72" t="s">
        <v>775</v>
      </c>
      <c r="B9" s="85">
        <f t="shared" ref="B9:N9" si="0">(B7+B8)</f>
        <v>27</v>
      </c>
      <c r="C9" s="85">
        <f t="shared" si="0"/>
        <v>31</v>
      </c>
      <c r="D9" s="85">
        <f t="shared" si="0"/>
        <v>31</v>
      </c>
      <c r="E9" s="104">
        <f t="shared" si="0"/>
        <v>89</v>
      </c>
      <c r="F9" s="85">
        <f t="shared" si="0"/>
        <v>32</v>
      </c>
      <c r="G9" s="85">
        <f t="shared" si="0"/>
        <v>63</v>
      </c>
      <c r="H9" s="85">
        <f t="shared" si="0"/>
        <v>46</v>
      </c>
      <c r="I9" s="85">
        <f t="shared" si="0"/>
        <v>44</v>
      </c>
      <c r="J9" s="104">
        <f t="shared" si="0"/>
        <v>185</v>
      </c>
      <c r="K9" s="104">
        <f>(K7+K8)</f>
        <v>107</v>
      </c>
      <c r="L9" s="104">
        <f t="shared" si="0"/>
        <v>132</v>
      </c>
      <c r="M9" s="104">
        <f t="shared" si="0"/>
        <v>8</v>
      </c>
      <c r="N9" s="104">
        <f t="shared" si="0"/>
        <v>521</v>
      </c>
    </row>
    <row r="10" spans="1:14" ht="13.5" thickTop="1" x14ac:dyDescent="0.3">
      <c r="A10" s="72" t="s">
        <v>776</v>
      </c>
      <c r="B10" s="87"/>
      <c r="C10" s="87"/>
      <c r="D10" s="87"/>
      <c r="E10" s="88">
        <f>SUM(E9/E3*1000000)</f>
        <v>15.209832456005133</v>
      </c>
      <c r="F10" s="87"/>
      <c r="G10" s="87"/>
      <c r="H10" s="87"/>
      <c r="I10" s="87"/>
      <c r="J10" s="88">
        <f>SUM(J9/J3*1000000)</f>
        <v>18.560741883889218</v>
      </c>
      <c r="K10" s="88">
        <f>SUM(K9/K3*1000000)</f>
        <v>20.432223640808385</v>
      </c>
      <c r="L10" s="88">
        <f>SUM(L9/L3*1000000)</f>
        <v>23.985403791547217</v>
      </c>
      <c r="M10" s="88">
        <f>SUM(M9/M3*1000000)</f>
        <v>23.695980569295934</v>
      </c>
      <c r="N10" s="88">
        <f>SUM(N9/N3*1000000)</f>
        <v>19.370524865005844</v>
      </c>
    </row>
    <row r="11" spans="1:14" ht="13" x14ac:dyDescent="0.3">
      <c r="A11" s="72" t="s">
        <v>19</v>
      </c>
      <c r="B11" s="85">
        <v>49</v>
      </c>
      <c r="C11" s="85">
        <v>52</v>
      </c>
      <c r="D11" s="85">
        <v>53</v>
      </c>
      <c r="E11" s="83">
        <f>SUM(B11:D11)</f>
        <v>154</v>
      </c>
      <c r="F11" s="85">
        <v>51</v>
      </c>
      <c r="G11" s="85">
        <v>88</v>
      </c>
      <c r="H11" s="85">
        <v>80</v>
      </c>
      <c r="I11" s="85">
        <v>71</v>
      </c>
      <c r="J11" s="83">
        <f>SUM(F11:I11)</f>
        <v>290</v>
      </c>
      <c r="K11" s="83">
        <v>193</v>
      </c>
      <c r="L11" s="83">
        <v>240</v>
      </c>
      <c r="M11" s="89"/>
      <c r="N11" s="83">
        <f>SUM(E11,J11,K11,L11,M11)</f>
        <v>877</v>
      </c>
    </row>
    <row r="12" spans="1:14" ht="13" x14ac:dyDescent="0.3">
      <c r="A12" s="72" t="s">
        <v>776</v>
      </c>
      <c r="B12" s="87"/>
      <c r="C12" s="87"/>
      <c r="D12" s="87"/>
      <c r="E12" s="88">
        <f>SUM(E11/E3*1000000)</f>
        <v>26.31813705870551</v>
      </c>
      <c r="F12" s="87"/>
      <c r="G12" s="87"/>
      <c r="H12" s="87"/>
      <c r="I12" s="87"/>
      <c r="J12" s="88">
        <f>SUM(J11/J3*1000000)</f>
        <v>29.095217007177688</v>
      </c>
      <c r="K12" s="88">
        <f>SUM(K11/K3*1000000)</f>
        <v>36.85438469790671</v>
      </c>
      <c r="L12" s="88">
        <f>SUM(L11/L3*1000000)</f>
        <v>43.6098250755404</v>
      </c>
      <c r="M12" s="88"/>
      <c r="N12" s="88">
        <f>SUM(N11/N3*1000000)</f>
        <v>32.60643053092155</v>
      </c>
    </row>
    <row r="13" spans="1:14" ht="13" x14ac:dyDescent="0.3">
      <c r="A13" s="72" t="s">
        <v>20</v>
      </c>
      <c r="B13" s="85">
        <v>35</v>
      </c>
      <c r="C13" s="85">
        <v>37</v>
      </c>
      <c r="D13" s="85">
        <v>37</v>
      </c>
      <c r="E13" s="83">
        <f>SUM(B13:D13)</f>
        <v>109</v>
      </c>
      <c r="F13" s="85">
        <v>25</v>
      </c>
      <c r="G13" s="85">
        <v>48</v>
      </c>
      <c r="H13" s="85">
        <v>32</v>
      </c>
      <c r="I13" s="85">
        <v>30</v>
      </c>
      <c r="J13" s="83">
        <f>SUM(F13:I13)</f>
        <v>135</v>
      </c>
      <c r="K13" s="83">
        <v>47</v>
      </c>
      <c r="L13" s="83">
        <v>22</v>
      </c>
      <c r="M13" s="83">
        <v>5</v>
      </c>
      <c r="N13" s="83">
        <f>SUM(E13,J13,K13,L13,M13)</f>
        <v>318</v>
      </c>
    </row>
    <row r="14" spans="1:14" ht="13" x14ac:dyDescent="0.3">
      <c r="A14" s="72" t="s">
        <v>776</v>
      </c>
      <c r="B14" s="87"/>
      <c r="C14" s="87"/>
      <c r="D14" s="87" t="s">
        <v>24</v>
      </c>
      <c r="E14" s="88">
        <f>SUM(E13/E3*1000000)</f>
        <v>18.627772333759093</v>
      </c>
      <c r="F14" s="87"/>
      <c r="G14" s="87"/>
      <c r="H14" s="87"/>
      <c r="I14" s="87"/>
      <c r="J14" s="88">
        <f>SUM(J13/J3*1000000)</f>
        <v>13.544325158513752</v>
      </c>
      <c r="K14" s="88">
        <f>SUM(K13/K3*1000000)</f>
        <v>8.9749019730653661</v>
      </c>
      <c r="L14" s="88">
        <f>SUM(L13/L3*1000000)</f>
        <v>3.997567298591203</v>
      </c>
      <c r="M14" s="88">
        <f>SUM(M13/M3*1000000)</f>
        <v>14.809987855809959</v>
      </c>
      <c r="N14" s="88">
        <f>SUM(N13/N3*1000000)</f>
        <v>11.823084274610094</v>
      </c>
    </row>
    <row r="15" spans="1:14" ht="13.5" thickBot="1" x14ac:dyDescent="0.35">
      <c r="A15" s="72" t="s">
        <v>21</v>
      </c>
      <c r="B15" s="85">
        <f t="shared" ref="B15:N15" si="1">SUM(B11,B13)</f>
        <v>84</v>
      </c>
      <c r="C15" s="85">
        <f t="shared" si="1"/>
        <v>89</v>
      </c>
      <c r="D15" s="85">
        <f t="shared" si="1"/>
        <v>90</v>
      </c>
      <c r="E15" s="86">
        <f t="shared" si="1"/>
        <v>263</v>
      </c>
      <c r="F15" s="85">
        <f t="shared" si="1"/>
        <v>76</v>
      </c>
      <c r="G15" s="85">
        <f t="shared" si="1"/>
        <v>136</v>
      </c>
      <c r="H15" s="85">
        <f t="shared" si="1"/>
        <v>112</v>
      </c>
      <c r="I15" s="85">
        <f t="shared" si="1"/>
        <v>101</v>
      </c>
      <c r="J15" s="86">
        <f t="shared" si="1"/>
        <v>425</v>
      </c>
      <c r="K15" s="86">
        <f t="shared" si="1"/>
        <v>240</v>
      </c>
      <c r="L15" s="86">
        <f t="shared" si="1"/>
        <v>262</v>
      </c>
      <c r="M15" s="86">
        <f>(M11+M13)</f>
        <v>5</v>
      </c>
      <c r="N15" s="86">
        <f t="shared" si="1"/>
        <v>1195</v>
      </c>
    </row>
    <row r="16" spans="1:14" ht="13.5" thickTop="1" x14ac:dyDescent="0.3">
      <c r="A16" s="72" t="s">
        <v>776</v>
      </c>
      <c r="B16" s="87"/>
      <c r="C16" s="87"/>
      <c r="D16" s="87"/>
      <c r="E16" s="88">
        <f>SUM(E15/E3*1000000)</f>
        <v>44.9459093924646</v>
      </c>
      <c r="F16" s="87"/>
      <c r="G16" s="87"/>
      <c r="H16" s="87"/>
      <c r="I16" s="87"/>
      <c r="J16" s="88">
        <f>SUM(J15/J3*1000000)</f>
        <v>42.639542165691438</v>
      </c>
      <c r="K16" s="88">
        <f>SUM(K15/K3*1000000)</f>
        <v>45.829286670972074</v>
      </c>
      <c r="L16" s="88">
        <f>SUM(L15/L3*1000000)</f>
        <v>47.607392374131599</v>
      </c>
      <c r="M16" s="88">
        <f>SUM(M15/M3*1000000)</f>
        <v>14.809987855809959</v>
      </c>
      <c r="N16" s="88">
        <f>SUM(N15/N3*1000000)</f>
        <v>44.429514805531646</v>
      </c>
    </row>
    <row r="17" spans="1:14" ht="13" x14ac:dyDescent="0.3">
      <c r="A17" s="72" t="s">
        <v>23</v>
      </c>
      <c r="B17" s="85"/>
      <c r="C17" s="85"/>
      <c r="D17" s="85">
        <v>59</v>
      </c>
      <c r="E17" s="83">
        <f>SUM(D17)</f>
        <v>59</v>
      </c>
      <c r="F17" s="85"/>
      <c r="G17" s="85">
        <v>105</v>
      </c>
      <c r="H17" s="85" t="s">
        <v>24</v>
      </c>
      <c r="I17" s="85">
        <v>92</v>
      </c>
      <c r="J17" s="83">
        <f>SUM(G17:I17)</f>
        <v>197</v>
      </c>
      <c r="K17" s="83">
        <v>100</v>
      </c>
      <c r="L17" s="83">
        <v>61</v>
      </c>
      <c r="M17" s="89"/>
      <c r="N17" s="83">
        <f>SUM(E17,J17,K17,L17,M17)</f>
        <v>417</v>
      </c>
    </row>
    <row r="18" spans="1:14" ht="13" x14ac:dyDescent="0.3">
      <c r="A18" s="72" t="s">
        <v>776</v>
      </c>
      <c r="B18" s="87"/>
      <c r="C18" s="87"/>
      <c r="D18" s="87"/>
      <c r="E18" s="88">
        <f>SUM(E17/E3*1000000)</f>
        <v>10.082922639374189</v>
      </c>
      <c r="F18" s="87"/>
      <c r="G18" s="87"/>
      <c r="H18" s="87"/>
      <c r="I18" s="87"/>
      <c r="J18" s="88">
        <f>SUM(J17/J3*1000000)</f>
        <v>19.76468189797933</v>
      </c>
      <c r="K18" s="88">
        <f>SUM(K17/K3*1000000)</f>
        <v>19.09553611290503</v>
      </c>
      <c r="L18" s="88">
        <f>SUM(L17/L3*1000000)</f>
        <v>11.084163873366517</v>
      </c>
      <c r="M18" s="88"/>
      <c r="N18" s="88">
        <f>SUM(N17/N3*1000000)</f>
        <v>15.503855794064178</v>
      </c>
    </row>
    <row r="19" spans="1:14" ht="13" x14ac:dyDescent="0.3">
      <c r="A19" s="72" t="s">
        <v>25</v>
      </c>
      <c r="B19" s="85"/>
      <c r="C19" s="85"/>
      <c r="D19" s="85"/>
      <c r="E19" s="83" t="s">
        <v>24</v>
      </c>
      <c r="F19" s="85"/>
      <c r="G19" s="85">
        <v>1</v>
      </c>
      <c r="H19" s="85" t="s">
        <v>24</v>
      </c>
      <c r="I19" s="85">
        <v>1</v>
      </c>
      <c r="J19" s="83">
        <f>SUM(G19:I19)</f>
        <v>2</v>
      </c>
      <c r="K19" s="89">
        <v>0</v>
      </c>
      <c r="L19" s="89" t="s">
        <v>24</v>
      </c>
      <c r="M19" s="89"/>
      <c r="N19" s="83">
        <f>SUM(E19,J19,K19,L19,M19)</f>
        <v>2</v>
      </c>
    </row>
    <row r="20" spans="1:14" ht="13" x14ac:dyDescent="0.3">
      <c r="A20" s="72" t="s">
        <v>776</v>
      </c>
      <c r="B20" s="90"/>
      <c r="C20" s="90"/>
      <c r="D20" s="90"/>
      <c r="E20" s="88" t="s">
        <v>24</v>
      </c>
      <c r="F20" s="90"/>
      <c r="G20" s="90"/>
      <c r="H20" s="90"/>
      <c r="I20" s="90"/>
      <c r="J20" s="88">
        <f>SUM(J19/J3*1000000)</f>
        <v>0.20065666901501855</v>
      </c>
      <c r="K20" s="88">
        <f>SUM(K19/K3*1000000)</f>
        <v>0</v>
      </c>
      <c r="L20" s="91"/>
      <c r="M20" s="91"/>
      <c r="N20" s="88">
        <f>SUM(N19/N3*1000000)</f>
        <v>7.4359020595032035E-2</v>
      </c>
    </row>
    <row r="21" spans="1:14" ht="13" x14ac:dyDescent="0.3">
      <c r="A21" s="72" t="s">
        <v>26</v>
      </c>
      <c r="B21" s="77"/>
      <c r="C21" s="77"/>
      <c r="D21" s="85" t="s">
        <v>24</v>
      </c>
      <c r="E21" s="83" t="s">
        <v>24</v>
      </c>
      <c r="F21" s="77"/>
      <c r="G21" s="85">
        <v>0</v>
      </c>
      <c r="H21" s="85" t="s">
        <v>24</v>
      </c>
      <c r="I21" s="85">
        <v>0</v>
      </c>
      <c r="J21" s="83">
        <f>SUM(G21:I21)</f>
        <v>0</v>
      </c>
      <c r="K21" s="83" t="s">
        <v>24</v>
      </c>
      <c r="L21" s="92"/>
      <c r="M21" s="78"/>
      <c r="N21" s="83">
        <f>SUM(E21,J21,K21,L21,M21)</f>
        <v>0</v>
      </c>
    </row>
    <row r="22" spans="1:14" ht="13.5" thickBot="1" x14ac:dyDescent="0.35">
      <c r="A22" s="72" t="s">
        <v>27</v>
      </c>
      <c r="B22" s="77"/>
      <c r="C22" s="77"/>
      <c r="D22" s="85">
        <f>SUM(D17,D19,D21)</f>
        <v>59</v>
      </c>
      <c r="E22" s="93">
        <f>SUM(E17,E19,E21)</f>
        <v>59</v>
      </c>
      <c r="F22" s="77"/>
      <c r="G22" s="85">
        <f>SUM(G17,G19,G21)</f>
        <v>106</v>
      </c>
      <c r="H22" s="85" t="s">
        <v>24</v>
      </c>
      <c r="I22" s="85">
        <f>SUM(I17,I19,I21)</f>
        <v>93</v>
      </c>
      <c r="J22" s="93">
        <f>SUM(J17,J19,J21)</f>
        <v>199</v>
      </c>
      <c r="K22" s="93">
        <f>SUM(K17,K19,K21)</f>
        <v>100</v>
      </c>
      <c r="L22" s="93">
        <f>SUM(L17,L19,L21)</f>
        <v>61</v>
      </c>
      <c r="M22" s="89"/>
      <c r="N22" s="93">
        <f>SUM(N17,N19,N21)</f>
        <v>419</v>
      </c>
    </row>
    <row r="23" spans="1:14" ht="13.5" thickTop="1" x14ac:dyDescent="0.3">
      <c r="A23" s="72" t="s">
        <v>776</v>
      </c>
      <c r="B23" s="87"/>
      <c r="C23" s="87"/>
      <c r="D23" s="87"/>
      <c r="E23" s="88">
        <f>SUM(E22/E3*1000000)</f>
        <v>10.082922639374189</v>
      </c>
      <c r="F23" s="87"/>
      <c r="G23" s="87"/>
      <c r="H23" s="87"/>
      <c r="I23" s="87"/>
      <c r="J23" s="88">
        <f>SUM(J22/J3*1000000)</f>
        <v>19.965338566994344</v>
      </c>
      <c r="K23" s="88">
        <f>SUM(K22/K3*1000000)</f>
        <v>19.09553611290503</v>
      </c>
      <c r="L23" s="88">
        <f>SUM(L22/L3*1000000)</f>
        <v>11.084163873366517</v>
      </c>
      <c r="M23" s="88"/>
      <c r="N23" s="88">
        <f>SUM(N22/N3*1000000)</f>
        <v>15.57821481465921</v>
      </c>
    </row>
    <row r="24" spans="1:14" ht="13.5" thickBot="1" x14ac:dyDescent="0.35">
      <c r="A24" s="72" t="s">
        <v>28</v>
      </c>
      <c r="B24" s="85">
        <v>15</v>
      </c>
      <c r="C24" s="85"/>
      <c r="D24" s="85">
        <v>14</v>
      </c>
      <c r="E24" s="93">
        <f>SUM(B24,D24)</f>
        <v>29</v>
      </c>
      <c r="F24" s="85">
        <v>33</v>
      </c>
      <c r="G24" s="85">
        <v>31</v>
      </c>
      <c r="H24" s="85"/>
      <c r="I24" s="85"/>
      <c r="J24" s="93">
        <f>SUM(F24,G24,I24)</f>
        <v>64</v>
      </c>
      <c r="K24" s="93">
        <v>21</v>
      </c>
      <c r="L24" s="93">
        <v>31</v>
      </c>
      <c r="M24" s="89"/>
      <c r="N24" s="93">
        <f>SUM(E24,J24,K24,L24,M24)</f>
        <v>145</v>
      </c>
    </row>
    <row r="25" spans="1:14" ht="13.5" thickTop="1" x14ac:dyDescent="0.3">
      <c r="A25" s="72" t="s">
        <v>776</v>
      </c>
      <c r="B25" s="87"/>
      <c r="C25" s="87"/>
      <c r="D25" s="87"/>
      <c r="E25" s="88">
        <f>SUM(E24/E3*1000000)</f>
        <v>4.9560128227432454</v>
      </c>
      <c r="F25" s="87"/>
      <c r="G25" s="87"/>
      <c r="H25" s="87"/>
      <c r="I25" s="87"/>
      <c r="J25" s="88">
        <f>SUM(J24/J3*1000000)</f>
        <v>6.4210134084805937</v>
      </c>
      <c r="K25" s="88">
        <f>SUM(K24/K3*1000000)</f>
        <v>4.0100625837100559</v>
      </c>
      <c r="L25" s="88">
        <f>SUM(L24/L3*1000000)</f>
        <v>5.632935738923968</v>
      </c>
      <c r="M25" s="88"/>
      <c r="N25" s="88">
        <f>SUM(N24/N3*1000000)</f>
        <v>5.3910289931398223</v>
      </c>
    </row>
    <row r="26" spans="1:14" ht="13" x14ac:dyDescent="0.3">
      <c r="A26" s="72" t="s">
        <v>29</v>
      </c>
      <c r="B26" s="77"/>
      <c r="C26" s="77"/>
      <c r="D26" s="77"/>
      <c r="E26" s="83" t="s">
        <v>24</v>
      </c>
      <c r="F26" s="77"/>
      <c r="G26" s="85" t="s">
        <v>24</v>
      </c>
      <c r="H26" s="85" t="s">
        <v>24</v>
      </c>
      <c r="I26" s="85" t="s">
        <v>24</v>
      </c>
      <c r="J26" s="83">
        <f>SUM(G26:I26)</f>
        <v>0</v>
      </c>
      <c r="K26" s="83">
        <v>0</v>
      </c>
      <c r="L26" s="92"/>
      <c r="M26" s="78"/>
      <c r="N26" s="83">
        <f>SUM(E26,J26,K26,L26,M26)</f>
        <v>0</v>
      </c>
    </row>
    <row r="27" spans="1:14" ht="13.5" thickBot="1" x14ac:dyDescent="0.35">
      <c r="A27" s="72" t="s">
        <v>30</v>
      </c>
      <c r="B27" s="85">
        <f>SUM(B24,B26)</f>
        <v>15</v>
      </c>
      <c r="C27" s="77"/>
      <c r="D27" s="85">
        <f>SUM(D24,D26)</f>
        <v>14</v>
      </c>
      <c r="E27" s="93">
        <f>SUM(E24,E26)</f>
        <v>29</v>
      </c>
      <c r="F27" s="85">
        <f>SUM(F24,F26)</f>
        <v>33</v>
      </c>
      <c r="G27" s="85">
        <f>SUM(G24,G26)</f>
        <v>31</v>
      </c>
      <c r="H27" s="85" t="s">
        <v>24</v>
      </c>
      <c r="I27" s="85"/>
      <c r="J27" s="93">
        <f>SUM(,J24,J26)</f>
        <v>64</v>
      </c>
      <c r="K27" s="93">
        <f>SUM(K24,K26)</f>
        <v>21</v>
      </c>
      <c r="L27" s="93">
        <f>SUM(L24,L26)</f>
        <v>31</v>
      </c>
      <c r="M27" s="89"/>
      <c r="N27" s="93">
        <f>SUM(N24,N26)</f>
        <v>145</v>
      </c>
    </row>
    <row r="28" spans="1:14" ht="13.5" thickTop="1" x14ac:dyDescent="0.3">
      <c r="A28" s="72" t="s">
        <v>776</v>
      </c>
      <c r="B28" s="87"/>
      <c r="C28" s="87"/>
      <c r="D28" s="87"/>
      <c r="E28" s="88">
        <f>SUM(E27/E3*1000000)</f>
        <v>4.9560128227432454</v>
      </c>
      <c r="F28" s="87"/>
      <c r="G28" s="87"/>
      <c r="H28" s="87"/>
      <c r="I28" s="87"/>
      <c r="J28" s="88">
        <f>SUM(J27/J3*1000000)</f>
        <v>6.4210134084805937</v>
      </c>
      <c r="K28" s="88">
        <f>SUM(K27/K3*1000000)</f>
        <v>4.0100625837100559</v>
      </c>
      <c r="L28" s="88">
        <f>SUM(L27/L3*1000000)</f>
        <v>5.632935738923968</v>
      </c>
      <c r="M28" s="88"/>
      <c r="N28" s="88">
        <f>SUM(N27/N3*1000000)</f>
        <v>5.3910289931398223</v>
      </c>
    </row>
    <row r="29" spans="1:14" ht="13" x14ac:dyDescent="0.3">
      <c r="A29" s="72" t="s">
        <v>31</v>
      </c>
      <c r="B29" s="85"/>
      <c r="C29" s="85"/>
      <c r="D29" s="85">
        <v>0</v>
      </c>
      <c r="E29" s="83">
        <f>SUM(D29)</f>
        <v>0</v>
      </c>
      <c r="F29" s="85">
        <v>0</v>
      </c>
      <c r="G29" s="85">
        <v>0</v>
      </c>
      <c r="H29" s="85"/>
      <c r="I29" s="85"/>
      <c r="J29" s="83">
        <f>SUM(F29:I29)</f>
        <v>0</v>
      </c>
      <c r="K29" s="83">
        <v>0</v>
      </c>
      <c r="L29" s="83">
        <v>0</v>
      </c>
      <c r="M29" s="89"/>
      <c r="N29" s="83">
        <f>SUM(E29,J29,K29,L29,M29)</f>
        <v>0</v>
      </c>
    </row>
    <row r="30" spans="1:14" ht="13" x14ac:dyDescent="0.3">
      <c r="A30" s="72" t="s">
        <v>776</v>
      </c>
      <c r="B30" s="87"/>
      <c r="C30" s="87"/>
      <c r="D30" s="87"/>
      <c r="E30" s="88">
        <f>SUM(E29/E3*1000000)</f>
        <v>0</v>
      </c>
      <c r="F30" s="87"/>
      <c r="G30" s="87"/>
      <c r="H30" s="87"/>
      <c r="I30" s="87"/>
      <c r="J30" s="88">
        <f>SUM(J29/J3*1000000)</f>
        <v>0</v>
      </c>
      <c r="K30" s="88">
        <f>SUM(K29/K3*1000000)</f>
        <v>0</v>
      </c>
      <c r="L30" s="88">
        <f>SUM(L29/L3*1000000)</f>
        <v>0</v>
      </c>
      <c r="M30" s="88"/>
      <c r="N30" s="88">
        <f>SUM(N29/N3*1000000)</f>
        <v>0</v>
      </c>
    </row>
    <row r="31" spans="1:14" ht="13" x14ac:dyDescent="0.3">
      <c r="A31" s="72" t="s">
        <v>32</v>
      </c>
      <c r="B31" s="85"/>
      <c r="C31" s="85"/>
      <c r="D31" s="85">
        <v>26</v>
      </c>
      <c r="E31" s="83">
        <f>SUM(D31)</f>
        <v>26</v>
      </c>
      <c r="F31" s="85">
        <v>19</v>
      </c>
      <c r="G31" s="85">
        <v>35</v>
      </c>
      <c r="H31" s="85"/>
      <c r="I31" s="85"/>
      <c r="J31" s="83">
        <f>SUM(F31:I31)</f>
        <v>54</v>
      </c>
      <c r="K31" s="83">
        <v>34</v>
      </c>
      <c r="L31" s="83">
        <v>18</v>
      </c>
      <c r="M31" s="89"/>
      <c r="N31" s="83">
        <f>SUM(E31,J31,K31,L31,M31)</f>
        <v>132</v>
      </c>
    </row>
    <row r="32" spans="1:14" ht="13" x14ac:dyDescent="0.3">
      <c r="A32" s="72" t="s">
        <v>776</v>
      </c>
      <c r="B32" s="90"/>
      <c r="C32" s="90"/>
      <c r="D32" s="90"/>
      <c r="E32" s="88">
        <f>SUM(E31/E3*1000000)</f>
        <v>4.4433218410801505</v>
      </c>
      <c r="F32" s="90"/>
      <c r="G32" s="90"/>
      <c r="H32" s="90"/>
      <c r="I32" s="90"/>
      <c r="J32" s="88">
        <f>SUM(J31/J3*1000000)</f>
        <v>5.417730063405501</v>
      </c>
      <c r="K32" s="88">
        <f>SUM(K31/K3*1000000)</f>
        <v>6.4924822783877101</v>
      </c>
      <c r="L32" s="88">
        <f>SUM(L31/L3*1000000)</f>
        <v>3.2707368806655297</v>
      </c>
      <c r="M32" s="91"/>
      <c r="N32" s="88">
        <f>SUM(N31/N3*1000000)</f>
        <v>4.9076953592721146</v>
      </c>
    </row>
    <row r="33" spans="1:14" ht="13" x14ac:dyDescent="0.3">
      <c r="A33" s="72" t="s">
        <v>33</v>
      </c>
      <c r="B33" s="85"/>
      <c r="C33" s="85"/>
      <c r="D33" s="85">
        <v>3</v>
      </c>
      <c r="E33" s="83">
        <f>SUM(D33)</f>
        <v>3</v>
      </c>
      <c r="F33" s="85">
        <v>3</v>
      </c>
      <c r="G33" s="85">
        <v>5</v>
      </c>
      <c r="H33" s="85"/>
      <c r="I33" s="85"/>
      <c r="J33" s="83">
        <f>SUM(F33:I33)</f>
        <v>8</v>
      </c>
      <c r="K33" s="83">
        <v>0</v>
      </c>
      <c r="L33" s="83">
        <v>0</v>
      </c>
      <c r="M33" s="89"/>
      <c r="N33" s="83">
        <f>SUM(E33,J33,K33,L33,M33)</f>
        <v>11</v>
      </c>
    </row>
    <row r="34" spans="1:14" ht="13" x14ac:dyDescent="0.3">
      <c r="A34" s="72" t="s">
        <v>776</v>
      </c>
      <c r="B34" s="87"/>
      <c r="C34" s="87"/>
      <c r="D34" s="87"/>
      <c r="E34" s="88">
        <f>SUM(E33/E3*1000000)</f>
        <v>0.51269098166309435</v>
      </c>
      <c r="F34" s="87"/>
      <c r="G34" s="87"/>
      <c r="H34" s="87"/>
      <c r="I34" s="87"/>
      <c r="J34" s="88">
        <f>SUM(J33/J3*1000000)</f>
        <v>0.80262667606007421</v>
      </c>
      <c r="K34" s="88">
        <f>SUM(K33/K3*1000000)</f>
        <v>0</v>
      </c>
      <c r="L34" s="88">
        <f>SUM(L33/L3*1000000)</f>
        <v>0</v>
      </c>
      <c r="M34" s="88"/>
      <c r="N34" s="88">
        <f>SUM(N33/N3*1000000)</f>
        <v>0.4089746132726762</v>
      </c>
    </row>
    <row r="35" spans="1:14" ht="13.5" thickBot="1" x14ac:dyDescent="0.35">
      <c r="A35" s="72" t="s">
        <v>34</v>
      </c>
      <c r="B35" s="77"/>
      <c r="C35" s="77"/>
      <c r="D35" s="85">
        <f>SUM(D29,D31,D33)</f>
        <v>29</v>
      </c>
      <c r="E35" s="86">
        <f>SUM(E29,E31,E33)</f>
        <v>29</v>
      </c>
      <c r="F35" s="85">
        <f>SUM(F29,F31,F33)</f>
        <v>22</v>
      </c>
      <c r="G35" s="85">
        <f>SUM(G29,G31,G33)</f>
        <v>40</v>
      </c>
      <c r="H35" s="77"/>
      <c r="I35" s="77"/>
      <c r="J35" s="86">
        <f>SUM(J29,J31,J33)</f>
        <v>62</v>
      </c>
      <c r="K35" s="86">
        <f>SUM(K29,K31,K33)</f>
        <v>34</v>
      </c>
      <c r="L35" s="86">
        <f>SUM(L29,L31,L33)</f>
        <v>18</v>
      </c>
      <c r="M35" s="89"/>
      <c r="N35" s="86">
        <f>SUM(N29,N31,N33)</f>
        <v>143</v>
      </c>
    </row>
    <row r="36" spans="1:14" ht="13.5" thickTop="1" x14ac:dyDescent="0.3">
      <c r="A36" s="72" t="s">
        <v>776</v>
      </c>
      <c r="B36" s="87"/>
      <c r="C36" s="87"/>
      <c r="D36" s="87"/>
      <c r="E36" s="88">
        <f>SUM(E35/E3*1000000)</f>
        <v>4.9560128227432454</v>
      </c>
      <c r="F36" s="87"/>
      <c r="G36" s="87"/>
      <c r="H36" s="87"/>
      <c r="I36" s="87"/>
      <c r="J36" s="88">
        <f>SUM(J35/J3*1000000)</f>
        <v>6.2203567394655748</v>
      </c>
      <c r="K36" s="88">
        <f>SUM(K35/K3*1000000)</f>
        <v>6.4924822783877101</v>
      </c>
      <c r="L36" s="88">
        <f>SUM(L35/L3*1000000)</f>
        <v>3.2707368806655297</v>
      </c>
      <c r="M36" s="88"/>
      <c r="N36" s="88">
        <f>SUM(N35/N3*1000000)</f>
        <v>5.3166699725447906</v>
      </c>
    </row>
    <row r="37" spans="1:14" ht="13.5" thickBot="1" x14ac:dyDescent="0.35">
      <c r="A37" s="72" t="s">
        <v>35</v>
      </c>
      <c r="B37" s="85"/>
      <c r="C37" s="85"/>
      <c r="D37" s="85">
        <v>7</v>
      </c>
      <c r="E37" s="104">
        <f>(SUM(B37:D37))</f>
        <v>7</v>
      </c>
      <c r="F37" s="85"/>
      <c r="G37" s="85">
        <v>6</v>
      </c>
      <c r="H37" s="85">
        <v>9</v>
      </c>
      <c r="I37" s="85">
        <v>9</v>
      </c>
      <c r="J37" s="104">
        <f>SUM(F37:I37)</f>
        <v>24</v>
      </c>
      <c r="K37" s="104">
        <v>20</v>
      </c>
      <c r="L37" s="104">
        <v>27</v>
      </c>
      <c r="M37" s="89"/>
      <c r="N37" s="104">
        <f>SUM(E37,J37,K37,L37,M37)</f>
        <v>78</v>
      </c>
    </row>
    <row r="38" spans="1:14" ht="13.5" thickTop="1" x14ac:dyDescent="0.3">
      <c r="A38" s="72" t="s">
        <v>776</v>
      </c>
      <c r="B38" s="90"/>
      <c r="C38" s="90"/>
      <c r="D38" s="90"/>
      <c r="E38" s="88">
        <f>SUM(E37/E3*1000000)</f>
        <v>1.1962789572138868</v>
      </c>
      <c r="F38" s="90"/>
      <c r="G38" s="90"/>
      <c r="H38" s="90"/>
      <c r="I38" s="90"/>
      <c r="J38" s="88">
        <f>SUM(J37/J3*1000000)</f>
        <v>2.4078800281802226</v>
      </c>
      <c r="K38" s="88">
        <f>SUM(K37/K3*1000000)</f>
        <v>3.8191072225810059</v>
      </c>
      <c r="L38" s="88">
        <f>SUM(L37/L3*1000000)</f>
        <v>4.9061053209982948</v>
      </c>
      <c r="M38" s="91"/>
      <c r="N38" s="88">
        <f>SUM(N37/N3*1000000)</f>
        <v>2.9000018032062496</v>
      </c>
    </row>
    <row r="39" spans="1:14" ht="13.5" thickBot="1" x14ac:dyDescent="0.35">
      <c r="A39" s="72" t="s">
        <v>751</v>
      </c>
      <c r="B39" s="77"/>
      <c r="C39" s="77"/>
      <c r="D39" s="77"/>
      <c r="E39" s="78" t="s">
        <v>24</v>
      </c>
      <c r="F39" s="85">
        <v>2</v>
      </c>
      <c r="G39" s="85">
        <v>0</v>
      </c>
      <c r="H39" s="85">
        <v>7</v>
      </c>
      <c r="I39" s="85">
        <v>1</v>
      </c>
      <c r="J39" s="104">
        <f>SUM(F39:I39)</f>
        <v>10</v>
      </c>
      <c r="K39" s="105">
        <v>7</v>
      </c>
      <c r="L39" s="105">
        <v>0</v>
      </c>
      <c r="M39" s="91"/>
      <c r="N39" s="104">
        <f>SUM(E39,J39,K39,L39,M39)</f>
        <v>17</v>
      </c>
    </row>
    <row r="40" spans="1:14" ht="13.5" thickTop="1" x14ac:dyDescent="0.3">
      <c r="A40" s="72" t="s">
        <v>776</v>
      </c>
      <c r="B40" s="90"/>
      <c r="C40" s="90"/>
      <c r="D40" s="90"/>
      <c r="E40" s="91"/>
      <c r="F40" s="90"/>
      <c r="G40" s="90"/>
      <c r="H40" s="90"/>
      <c r="I40" s="90"/>
      <c r="J40" s="88">
        <f>SUM(J39/J3*1000000)</f>
        <v>1.0032833450750926</v>
      </c>
      <c r="K40" s="88">
        <f>SUM(K39/K3*1000000)</f>
        <v>1.3366875279033521</v>
      </c>
      <c r="L40" s="88">
        <f>SUM(L39/L3*1000000)</f>
        <v>0</v>
      </c>
      <c r="M40" s="91"/>
      <c r="N40" s="88">
        <f>SUM(N39/N3*1000000)</f>
        <v>0.63205167505777227</v>
      </c>
    </row>
    <row r="41" spans="1:14" ht="13.5" thickBot="1" x14ac:dyDescent="0.35">
      <c r="A41" s="106" t="s">
        <v>37</v>
      </c>
      <c r="B41" s="77"/>
      <c r="C41" s="77"/>
      <c r="D41" s="77"/>
      <c r="E41" s="78"/>
      <c r="F41" s="77"/>
      <c r="G41" s="85">
        <v>2</v>
      </c>
      <c r="H41" s="77"/>
      <c r="I41" s="77" t="s">
        <v>24</v>
      </c>
      <c r="J41" s="104">
        <f>SUM(F41:I41)</f>
        <v>2</v>
      </c>
      <c r="K41" s="78"/>
      <c r="L41" s="104">
        <v>0</v>
      </c>
      <c r="M41" s="78"/>
      <c r="N41" s="104">
        <f>SUM(E41,J41,K41,L41,M41)</f>
        <v>2</v>
      </c>
    </row>
    <row r="42" spans="1:14" ht="13.5" thickTop="1" x14ac:dyDescent="0.3">
      <c r="A42" s="106" t="s">
        <v>776</v>
      </c>
      <c r="B42" s="77"/>
      <c r="C42" s="77"/>
      <c r="D42" s="77"/>
      <c r="E42" s="78"/>
      <c r="F42" s="77"/>
      <c r="G42" s="85"/>
      <c r="H42" s="77"/>
      <c r="I42" s="77"/>
      <c r="J42" s="88">
        <f>SUM(J41/J3*1000000)</f>
        <v>0.20065666901501855</v>
      </c>
      <c r="K42" s="78"/>
      <c r="L42" s="88">
        <f>SUM(L41/L3*1000000)</f>
        <v>0</v>
      </c>
      <c r="M42" s="78"/>
      <c r="N42" s="88">
        <f>SUM(N41/N3*1000000)</f>
        <v>7.4359020595032035E-2</v>
      </c>
    </row>
    <row r="47" spans="1:14" ht="13" x14ac:dyDescent="0.3">
      <c r="A47" s="17" t="s">
        <v>791</v>
      </c>
    </row>
    <row r="48" spans="1:14" x14ac:dyDescent="0.25">
      <c r="A48" s="112" t="s">
        <v>792</v>
      </c>
    </row>
    <row r="49" spans="1:1" x14ac:dyDescent="0.25">
      <c r="A49" s="112" t="s">
        <v>793</v>
      </c>
    </row>
    <row r="50" spans="1:1" x14ac:dyDescent="0.25">
      <c r="A50" s="112" t="s">
        <v>794</v>
      </c>
    </row>
    <row r="51" spans="1:1" x14ac:dyDescent="0.25">
      <c r="A51" s="112" t="s">
        <v>795</v>
      </c>
    </row>
    <row r="52" spans="1:1" x14ac:dyDescent="0.25">
      <c r="A52" s="112" t="s">
        <v>796</v>
      </c>
    </row>
    <row r="53" spans="1:1" x14ac:dyDescent="0.25">
      <c r="A53" s="112" t="s">
        <v>797</v>
      </c>
    </row>
    <row r="54" spans="1:1" x14ac:dyDescent="0.25">
      <c r="A54" s="112" t="s">
        <v>798</v>
      </c>
    </row>
    <row r="55" spans="1:1" x14ac:dyDescent="0.25">
      <c r="A55" s="37" t="s">
        <v>799</v>
      </c>
    </row>
    <row r="56" spans="1:1" x14ac:dyDescent="0.25">
      <c r="A56" s="37" t="s">
        <v>800</v>
      </c>
    </row>
    <row r="57" spans="1:1" x14ac:dyDescent="0.25">
      <c r="A57" s="112" t="s">
        <v>801</v>
      </c>
    </row>
    <row r="58" spans="1:1" x14ac:dyDescent="0.25">
      <c r="A58" s="112" t="s">
        <v>802</v>
      </c>
    </row>
    <row r="59" spans="1:1" x14ac:dyDescent="0.25">
      <c r="A59" s="112" t="s">
        <v>779</v>
      </c>
    </row>
    <row r="60" spans="1:1" x14ac:dyDescent="0.25">
      <c r="A60" s="112" t="s">
        <v>782</v>
      </c>
    </row>
    <row r="61" spans="1:1" x14ac:dyDescent="0.25">
      <c r="A61" s="112" t="s">
        <v>785</v>
      </c>
    </row>
    <row r="62" spans="1:1" x14ac:dyDescent="0.25">
      <c r="A62" s="112" t="s">
        <v>803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5"/>
  <sheetViews>
    <sheetView workbookViewId="0">
      <selection activeCell="N2" sqref="N2"/>
    </sheetView>
  </sheetViews>
  <sheetFormatPr defaultRowHeight="12.5" x14ac:dyDescent="0.25"/>
  <cols>
    <col min="1" max="1" width="29.81640625" customWidth="1"/>
    <col min="13" max="13" width="8.453125" bestFit="1" customWidth="1"/>
    <col min="14" max="14" width="17.7265625" bestFit="1" customWidth="1"/>
  </cols>
  <sheetData>
    <row r="1" spans="1:14" ht="13" x14ac:dyDescent="0.3">
      <c r="A1" s="72" t="s">
        <v>768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4" ht="13" x14ac:dyDescent="0.3">
      <c r="A2" s="100"/>
      <c r="B2" s="100"/>
      <c r="C2" s="100"/>
      <c r="D2" s="100"/>
      <c r="E2" s="100" t="s">
        <v>4</v>
      </c>
      <c r="F2" s="100"/>
      <c r="G2" s="100"/>
      <c r="H2" s="100"/>
      <c r="I2" s="100"/>
      <c r="J2" s="100" t="s">
        <v>9</v>
      </c>
      <c r="K2" s="100" t="s">
        <v>10</v>
      </c>
      <c r="L2" s="100" t="s">
        <v>11</v>
      </c>
      <c r="M2" s="100" t="s">
        <v>55</v>
      </c>
      <c r="N2" s="74" t="s">
        <v>13</v>
      </c>
    </row>
    <row r="3" spans="1:14" ht="13" x14ac:dyDescent="0.3">
      <c r="A3" s="72" t="s">
        <v>14</v>
      </c>
      <c r="B3" s="77"/>
      <c r="C3" s="77"/>
      <c r="D3" s="77"/>
      <c r="E3" s="78">
        <v>5773936</v>
      </c>
      <c r="F3" s="77"/>
      <c r="G3" s="77"/>
      <c r="H3" s="77"/>
      <c r="I3" s="77"/>
      <c r="J3" s="79">
        <v>9838480</v>
      </c>
      <c r="K3" s="80">
        <v>5205434</v>
      </c>
      <c r="L3" s="80">
        <v>5486125</v>
      </c>
      <c r="M3" s="80">
        <v>329100</v>
      </c>
      <c r="N3" s="78">
        <f>SUM(E3+J3+K3+L3+M3)</f>
        <v>26633075</v>
      </c>
    </row>
    <row r="4" spans="1:14" ht="13" x14ac:dyDescent="0.3">
      <c r="A4" s="72" t="s">
        <v>769</v>
      </c>
      <c r="B4" s="73" t="s">
        <v>1</v>
      </c>
      <c r="C4" s="73" t="s">
        <v>2</v>
      </c>
      <c r="D4" s="73" t="s">
        <v>3</v>
      </c>
      <c r="E4" s="74"/>
      <c r="F4" s="73" t="s">
        <v>5</v>
      </c>
      <c r="G4" s="73" t="s">
        <v>6</v>
      </c>
      <c r="H4" s="73" t="s">
        <v>7</v>
      </c>
      <c r="I4" s="73" t="s">
        <v>8</v>
      </c>
      <c r="J4" s="74"/>
      <c r="K4" s="73" t="s">
        <v>770</v>
      </c>
      <c r="L4" s="73" t="s">
        <v>771</v>
      </c>
      <c r="M4" s="73" t="s">
        <v>772</v>
      </c>
      <c r="N4" s="76"/>
    </row>
    <row r="5" spans="1:14" ht="13" x14ac:dyDescent="0.3">
      <c r="A5" s="72" t="s">
        <v>16</v>
      </c>
      <c r="B5" s="101">
        <v>40</v>
      </c>
      <c r="C5" s="101">
        <v>19</v>
      </c>
      <c r="D5" s="101">
        <v>28</v>
      </c>
      <c r="E5" s="89">
        <f>SUM(B5:D5)</f>
        <v>87</v>
      </c>
      <c r="F5" s="101">
        <v>20</v>
      </c>
      <c r="G5" s="101">
        <v>66</v>
      </c>
      <c r="H5" s="101">
        <v>38</v>
      </c>
      <c r="I5" s="101">
        <v>43</v>
      </c>
      <c r="J5" s="102">
        <f>SUM(F5:I5)</f>
        <v>167</v>
      </c>
      <c r="K5" s="103">
        <v>111</v>
      </c>
      <c r="L5" s="103">
        <v>127</v>
      </c>
      <c r="M5" s="103">
        <v>12</v>
      </c>
      <c r="N5" s="102">
        <f>SUM(E5,J5,K5,L5,M5)</f>
        <v>504</v>
      </c>
    </row>
    <row r="6" spans="1:14" ht="13" x14ac:dyDescent="0.3">
      <c r="A6" s="72" t="s">
        <v>773</v>
      </c>
      <c r="B6" s="101">
        <v>40</v>
      </c>
      <c r="C6" s="101">
        <v>18</v>
      </c>
      <c r="D6" s="101">
        <v>27</v>
      </c>
      <c r="E6" s="89">
        <f>SUM(B6:D6)</f>
        <v>85</v>
      </c>
      <c r="F6" s="101">
        <v>20</v>
      </c>
      <c r="G6" s="101">
        <v>66</v>
      </c>
      <c r="H6" s="101">
        <v>38</v>
      </c>
      <c r="I6" s="101">
        <v>43</v>
      </c>
      <c r="J6" s="102">
        <f>SUM(F6:I6)</f>
        <v>167</v>
      </c>
      <c r="K6" s="103">
        <v>104</v>
      </c>
      <c r="L6" s="103">
        <v>126</v>
      </c>
      <c r="M6" s="103">
        <v>12</v>
      </c>
      <c r="N6" s="102">
        <f>SUM(E6,J6,K6,L6,M6)</f>
        <v>494</v>
      </c>
    </row>
    <row r="7" spans="1:14" ht="13" x14ac:dyDescent="0.3">
      <c r="A7" s="72" t="s">
        <v>774</v>
      </c>
      <c r="B7" s="101">
        <v>0</v>
      </c>
      <c r="C7" s="101">
        <v>0</v>
      </c>
      <c r="D7" s="101">
        <v>0</v>
      </c>
      <c r="E7" s="89">
        <f>SUM(B7:D7)</f>
        <v>0</v>
      </c>
      <c r="F7" s="101">
        <v>0</v>
      </c>
      <c r="G7" s="101">
        <v>0</v>
      </c>
      <c r="H7" s="101">
        <v>0</v>
      </c>
      <c r="I7" s="101">
        <v>0</v>
      </c>
      <c r="J7" s="102">
        <f>SUM(F7:I7)</f>
        <v>0</v>
      </c>
      <c r="K7" s="103">
        <v>6</v>
      </c>
      <c r="L7" s="103">
        <v>0</v>
      </c>
      <c r="M7" s="103">
        <v>0</v>
      </c>
      <c r="N7" s="102">
        <f>SUM(E7,J7,K7,L7,M7)</f>
        <v>6</v>
      </c>
    </row>
    <row r="8" spans="1:14" ht="13.5" thickBot="1" x14ac:dyDescent="0.35">
      <c r="A8" s="72" t="s">
        <v>775</v>
      </c>
      <c r="B8" s="85">
        <f t="shared" ref="B8:N8" si="0">(B6+B7)</f>
        <v>40</v>
      </c>
      <c r="C8" s="85">
        <f t="shared" si="0"/>
        <v>18</v>
      </c>
      <c r="D8" s="85">
        <f t="shared" si="0"/>
        <v>27</v>
      </c>
      <c r="E8" s="104">
        <f t="shared" si="0"/>
        <v>85</v>
      </c>
      <c r="F8" s="85">
        <f t="shared" si="0"/>
        <v>20</v>
      </c>
      <c r="G8" s="85">
        <f t="shared" si="0"/>
        <v>66</v>
      </c>
      <c r="H8" s="85">
        <f t="shared" si="0"/>
        <v>38</v>
      </c>
      <c r="I8" s="85">
        <f t="shared" si="0"/>
        <v>43</v>
      </c>
      <c r="J8" s="104">
        <f t="shared" si="0"/>
        <v>167</v>
      </c>
      <c r="K8" s="104">
        <f t="shared" si="0"/>
        <v>110</v>
      </c>
      <c r="L8" s="104">
        <f t="shared" si="0"/>
        <v>126</v>
      </c>
      <c r="M8" s="104">
        <f t="shared" si="0"/>
        <v>12</v>
      </c>
      <c r="N8" s="104">
        <f t="shared" si="0"/>
        <v>500</v>
      </c>
    </row>
    <row r="9" spans="1:14" ht="13.5" thickTop="1" x14ac:dyDescent="0.3">
      <c r="A9" s="72" t="s">
        <v>776</v>
      </c>
      <c r="B9" s="87"/>
      <c r="C9" s="87"/>
      <c r="D9" s="87"/>
      <c r="E9" s="88">
        <f>SUM(E8/E3*1000000)</f>
        <v>14.7213270115914</v>
      </c>
      <c r="F9" s="87"/>
      <c r="G9" s="87"/>
      <c r="H9" s="87"/>
      <c r="I9" s="87"/>
      <c r="J9" s="88">
        <f>SUM(J8/J3*1000000)</f>
        <v>16.974166741203927</v>
      </c>
      <c r="K9" s="88">
        <f>SUM(K8/K3*1000000)</f>
        <v>21.131763461029379</v>
      </c>
      <c r="L9" s="88">
        <f>SUM(L8/L3*1000000)</f>
        <v>22.967030463214019</v>
      </c>
      <c r="M9" s="88">
        <f>SUM(M8/M3*1000000)</f>
        <v>36.463081130355512</v>
      </c>
      <c r="N9" s="88">
        <f>SUM(N8/N3*1000000)</f>
        <v>18.773648930887628</v>
      </c>
    </row>
    <row r="10" spans="1:14" ht="13" x14ac:dyDescent="0.3">
      <c r="A10" s="72" t="s">
        <v>19</v>
      </c>
      <c r="B10" s="85">
        <v>69</v>
      </c>
      <c r="C10" s="85">
        <v>33</v>
      </c>
      <c r="D10" s="85">
        <v>52</v>
      </c>
      <c r="E10" s="83">
        <f>SUM(B10:D10)</f>
        <v>154</v>
      </c>
      <c r="F10" s="85">
        <v>30</v>
      </c>
      <c r="G10" s="85">
        <v>136</v>
      </c>
      <c r="H10" s="85">
        <v>68</v>
      </c>
      <c r="I10" s="85">
        <v>61</v>
      </c>
      <c r="J10" s="83">
        <f>SUM(F10:I10)</f>
        <v>295</v>
      </c>
      <c r="K10" s="83">
        <v>191</v>
      </c>
      <c r="L10" s="83">
        <v>229</v>
      </c>
      <c r="M10" s="89"/>
      <c r="N10" s="83">
        <f>SUM(E10,J10,K10,L10,M10)</f>
        <v>869</v>
      </c>
    </row>
    <row r="11" spans="1:14" ht="13" x14ac:dyDescent="0.3">
      <c r="A11" s="72" t="s">
        <v>776</v>
      </c>
      <c r="B11" s="87"/>
      <c r="C11" s="87"/>
      <c r="D11" s="87"/>
      <c r="E11" s="88">
        <f>SUM(E10/E3*1000000)</f>
        <v>26.671580703353829</v>
      </c>
      <c r="F11" s="87"/>
      <c r="G11" s="87"/>
      <c r="H11" s="87"/>
      <c r="I11" s="87"/>
      <c r="J11" s="88">
        <f>SUM(J10/J3*1000000)</f>
        <v>29.984306518893163</v>
      </c>
      <c r="K11" s="88">
        <f>SUM(K10/K3*1000000)</f>
        <v>36.692425645969195</v>
      </c>
      <c r="L11" s="88">
        <f>SUM(L10/L3*1000000)</f>
        <v>41.741666476793732</v>
      </c>
      <c r="M11" s="88"/>
      <c r="N11" s="88">
        <f>SUM(N10/N3*1000000)</f>
        <v>32.628601841882698</v>
      </c>
    </row>
    <row r="12" spans="1:14" ht="13" x14ac:dyDescent="0.3">
      <c r="A12" s="72" t="s">
        <v>20</v>
      </c>
      <c r="B12" s="85">
        <v>33</v>
      </c>
      <c r="C12" s="85">
        <v>45</v>
      </c>
      <c r="D12" s="85">
        <v>41</v>
      </c>
      <c r="E12" s="83">
        <f>SUM(B12:D12)</f>
        <v>119</v>
      </c>
      <c r="F12" s="85">
        <v>17</v>
      </c>
      <c r="G12" s="85">
        <v>53</v>
      </c>
      <c r="H12" s="85">
        <v>30</v>
      </c>
      <c r="I12" s="85">
        <v>31</v>
      </c>
      <c r="J12" s="83">
        <f>SUM(F12:I12)</f>
        <v>131</v>
      </c>
      <c r="K12" s="83">
        <v>63</v>
      </c>
      <c r="L12" s="83">
        <v>15</v>
      </c>
      <c r="M12" s="83">
        <v>7</v>
      </c>
      <c r="N12" s="83">
        <f>SUM(E12,J12,K12,L12,M12)</f>
        <v>335</v>
      </c>
    </row>
    <row r="13" spans="1:14" ht="13" x14ac:dyDescent="0.3">
      <c r="A13" s="72" t="s">
        <v>776</v>
      </c>
      <c r="B13" s="87"/>
      <c r="C13" s="87"/>
      <c r="D13" s="87" t="s">
        <v>24</v>
      </c>
      <c r="E13" s="88">
        <f>SUM(E12/E3*1000000)</f>
        <v>20.609857816227962</v>
      </c>
      <c r="F13" s="87"/>
      <c r="G13" s="87"/>
      <c r="H13" s="87"/>
      <c r="I13" s="87"/>
      <c r="J13" s="88">
        <f>SUM(J12/J3*1000000)</f>
        <v>13.315064928728829</v>
      </c>
      <c r="K13" s="88">
        <f>SUM(K12/K3*1000000)</f>
        <v>12.10273725495319</v>
      </c>
      <c r="L13" s="88">
        <f>SUM(L12/L3*1000000)</f>
        <v>2.7341702932397638</v>
      </c>
      <c r="M13" s="88">
        <f>SUM(M12/M3*1000000)</f>
        <v>21.27013065937405</v>
      </c>
      <c r="N13" s="88">
        <f>SUM(N12/N3*1000000)</f>
        <v>12.57834478369471</v>
      </c>
    </row>
    <row r="14" spans="1:14" ht="13.5" thickBot="1" x14ac:dyDescent="0.35">
      <c r="A14" s="72" t="s">
        <v>21</v>
      </c>
      <c r="B14" s="85">
        <f t="shared" ref="B14:N14" si="1">SUM(B10,B12)</f>
        <v>102</v>
      </c>
      <c r="C14" s="85">
        <f t="shared" si="1"/>
        <v>78</v>
      </c>
      <c r="D14" s="85">
        <f t="shared" si="1"/>
        <v>93</v>
      </c>
      <c r="E14" s="86">
        <f t="shared" si="1"/>
        <v>273</v>
      </c>
      <c r="F14" s="85">
        <f t="shared" si="1"/>
        <v>47</v>
      </c>
      <c r="G14" s="85">
        <f t="shared" si="1"/>
        <v>189</v>
      </c>
      <c r="H14" s="85">
        <f t="shared" si="1"/>
        <v>98</v>
      </c>
      <c r="I14" s="85">
        <f t="shared" si="1"/>
        <v>92</v>
      </c>
      <c r="J14" s="86">
        <f t="shared" si="1"/>
        <v>426</v>
      </c>
      <c r="K14" s="86">
        <f t="shared" si="1"/>
        <v>254</v>
      </c>
      <c r="L14" s="86">
        <f t="shared" si="1"/>
        <v>244</v>
      </c>
      <c r="M14" s="86">
        <f>SUM(M10,M12)</f>
        <v>7</v>
      </c>
      <c r="N14" s="86">
        <f t="shared" si="1"/>
        <v>1204</v>
      </c>
    </row>
    <row r="15" spans="1:14" ht="13.5" thickTop="1" x14ac:dyDescent="0.3">
      <c r="A15" s="72" t="s">
        <v>776</v>
      </c>
      <c r="B15" s="87"/>
      <c r="C15" s="87"/>
      <c r="D15" s="87"/>
      <c r="E15" s="88">
        <f>SUM(E14/E3*1000000)</f>
        <v>47.281438519581791</v>
      </c>
      <c r="F15" s="87"/>
      <c r="G15" s="87"/>
      <c r="H15" s="87"/>
      <c r="I15" s="87"/>
      <c r="J15" s="88">
        <f>SUM(J14/J3*1000000)</f>
        <v>43.299371447621986</v>
      </c>
      <c r="K15" s="88">
        <f>SUM(K14/K3*1000000)</f>
        <v>48.795162900922385</v>
      </c>
      <c r="L15" s="88">
        <f>SUM(L14/L3*1000000)</f>
        <v>44.475836770033496</v>
      </c>
      <c r="M15" s="88">
        <f>SUM(M14/M3*1000000)</f>
        <v>21.27013065937405</v>
      </c>
      <c r="N15" s="88">
        <f>SUM(N14/N3*1000000)</f>
        <v>45.206946625577402</v>
      </c>
    </row>
    <row r="16" spans="1:14" ht="13" x14ac:dyDescent="0.3">
      <c r="A16" s="72" t="s">
        <v>23</v>
      </c>
      <c r="B16" s="85"/>
      <c r="C16" s="85"/>
      <c r="D16" s="85">
        <v>58</v>
      </c>
      <c r="E16" s="83">
        <f>SUM(D16)</f>
        <v>58</v>
      </c>
      <c r="F16" s="85"/>
      <c r="G16" s="85">
        <v>91</v>
      </c>
      <c r="H16" s="85" t="s">
        <v>24</v>
      </c>
      <c r="I16" s="85">
        <v>85</v>
      </c>
      <c r="J16" s="83">
        <f>SUM(G16:I16)</f>
        <v>176</v>
      </c>
      <c r="K16" s="83">
        <v>83</v>
      </c>
      <c r="L16" s="83">
        <v>77</v>
      </c>
      <c r="M16" s="89"/>
      <c r="N16" s="83">
        <f>SUM(E16,J16,K16,L16,M16)</f>
        <v>394</v>
      </c>
    </row>
    <row r="17" spans="1:14" ht="13" x14ac:dyDescent="0.3">
      <c r="A17" s="72" t="s">
        <v>776</v>
      </c>
      <c r="B17" s="87"/>
      <c r="C17" s="87"/>
      <c r="D17" s="87"/>
      <c r="E17" s="88">
        <f>SUM(E16/E3*1000000)</f>
        <v>10.045140784380013</v>
      </c>
      <c r="F17" s="87"/>
      <c r="G17" s="87"/>
      <c r="H17" s="87"/>
      <c r="I17" s="87"/>
      <c r="J17" s="88">
        <f>SUM(J16/J3*1000000)</f>
        <v>17.888942194322698</v>
      </c>
      <c r="K17" s="88">
        <f>SUM(K16/K3*1000000)</f>
        <v>15.944876066049439</v>
      </c>
      <c r="L17" s="88">
        <f>SUM(L16/L3*1000000)</f>
        <v>14.035407505297455</v>
      </c>
      <c r="M17" s="88"/>
      <c r="N17" s="88">
        <f>SUM(N16/N3*1000000)</f>
        <v>14.793635357539451</v>
      </c>
    </row>
    <row r="18" spans="1:14" ht="13" x14ac:dyDescent="0.3">
      <c r="A18" s="72" t="s">
        <v>25</v>
      </c>
      <c r="B18" s="85"/>
      <c r="C18" s="85"/>
      <c r="D18" s="85"/>
      <c r="E18" s="83" t="s">
        <v>24</v>
      </c>
      <c r="F18" s="85"/>
      <c r="G18" s="85">
        <v>2</v>
      </c>
      <c r="H18" s="85" t="s">
        <v>24</v>
      </c>
      <c r="I18" s="85">
        <v>0</v>
      </c>
      <c r="J18" s="83">
        <f>SUM(G18:I18)</f>
        <v>2</v>
      </c>
      <c r="K18" s="89">
        <v>3</v>
      </c>
      <c r="L18" s="89" t="s">
        <v>24</v>
      </c>
      <c r="M18" s="89"/>
      <c r="N18" s="83">
        <f>SUM(E18,J18,K18,L18,M18)</f>
        <v>5</v>
      </c>
    </row>
    <row r="19" spans="1:14" ht="13" x14ac:dyDescent="0.3">
      <c r="A19" s="72" t="s">
        <v>776</v>
      </c>
      <c r="B19" s="90"/>
      <c r="C19" s="90"/>
      <c r="D19" s="90"/>
      <c r="E19" s="88" t="s">
        <v>24</v>
      </c>
      <c r="F19" s="90"/>
      <c r="G19" s="90"/>
      <c r="H19" s="90"/>
      <c r="I19" s="90"/>
      <c r="J19" s="88">
        <f>SUM(J18/J3*1000000)</f>
        <v>0.20328343402639432</v>
      </c>
      <c r="K19" s="88">
        <f>SUM(K18/K3*1000000)</f>
        <v>0.57632082166443754</v>
      </c>
      <c r="L19" s="91"/>
      <c r="M19" s="91"/>
      <c r="N19" s="88">
        <f>SUM(N18/N3*1000000)</f>
        <v>0.18773648930887626</v>
      </c>
    </row>
    <row r="20" spans="1:14" ht="13" x14ac:dyDescent="0.3">
      <c r="A20" s="72" t="s">
        <v>26</v>
      </c>
      <c r="B20" s="77"/>
      <c r="C20" s="77"/>
      <c r="D20" s="85" t="s">
        <v>24</v>
      </c>
      <c r="E20" s="83" t="s">
        <v>24</v>
      </c>
      <c r="F20" s="77"/>
      <c r="G20" s="85">
        <v>1</v>
      </c>
      <c r="H20" s="85" t="s">
        <v>24</v>
      </c>
      <c r="I20" s="85">
        <v>1</v>
      </c>
      <c r="J20" s="83">
        <f>SUM(G20:I20)</f>
        <v>2</v>
      </c>
      <c r="K20" s="83" t="s">
        <v>24</v>
      </c>
      <c r="L20" s="92"/>
      <c r="M20" s="78"/>
      <c r="N20" s="83">
        <f>SUM(E20,J20,K20,L20,M20)</f>
        <v>2</v>
      </c>
    </row>
    <row r="21" spans="1:14" ht="13.5" thickBot="1" x14ac:dyDescent="0.35">
      <c r="A21" s="72" t="s">
        <v>27</v>
      </c>
      <c r="B21" s="77"/>
      <c r="C21" s="77"/>
      <c r="D21" s="85">
        <f>SUM(D16,D18,D20)</f>
        <v>58</v>
      </c>
      <c r="E21" s="93">
        <f>SUM(E16,E18,E20)</f>
        <v>58</v>
      </c>
      <c r="F21" s="77"/>
      <c r="G21" s="85">
        <f>SUM(G16,G18,G20)</f>
        <v>94</v>
      </c>
      <c r="H21" s="85" t="s">
        <v>24</v>
      </c>
      <c r="I21" s="85">
        <f>SUM(I16,I18,I20)</f>
        <v>86</v>
      </c>
      <c r="J21" s="93">
        <f>SUM(J16,J18,J20)</f>
        <v>180</v>
      </c>
      <c r="K21" s="93">
        <f>SUM(K16,K18,K20)</f>
        <v>86</v>
      </c>
      <c r="L21" s="93">
        <f>SUM(L16,L18,L20)</f>
        <v>77</v>
      </c>
      <c r="M21" s="89"/>
      <c r="N21" s="93">
        <f>SUM(N16,N18,N20)</f>
        <v>401</v>
      </c>
    </row>
    <row r="22" spans="1:14" ht="13.5" thickTop="1" x14ac:dyDescent="0.3">
      <c r="A22" s="72" t="s">
        <v>776</v>
      </c>
      <c r="B22" s="87"/>
      <c r="C22" s="87"/>
      <c r="D22" s="87"/>
      <c r="E22" s="88">
        <f>SUM(E21/E3*1000000)</f>
        <v>10.045140784380013</v>
      </c>
      <c r="F22" s="87"/>
      <c r="G22" s="87"/>
      <c r="H22" s="87"/>
      <c r="I22" s="87"/>
      <c r="J22" s="88">
        <f>SUM(J21/J3*1000000)</f>
        <v>18.295509062375487</v>
      </c>
      <c r="K22" s="88">
        <f>SUM(K21/K3*1000000)</f>
        <v>16.521196887713881</v>
      </c>
      <c r="L22" s="88">
        <f>SUM(L21/L3*1000000)</f>
        <v>14.035407505297455</v>
      </c>
      <c r="M22" s="88"/>
      <c r="N22" s="88">
        <f>SUM(N21/N3*1000000)</f>
        <v>15.056466442571876</v>
      </c>
    </row>
    <row r="23" spans="1:14" ht="13.5" thickBot="1" x14ac:dyDescent="0.35">
      <c r="A23" s="72" t="s">
        <v>28</v>
      </c>
      <c r="B23" s="85">
        <v>12</v>
      </c>
      <c r="C23" s="85"/>
      <c r="D23" s="85">
        <v>15</v>
      </c>
      <c r="E23" s="93">
        <f>SUM(B23,D23)</f>
        <v>27</v>
      </c>
      <c r="F23" s="85">
        <v>28</v>
      </c>
      <c r="G23" s="85">
        <v>35</v>
      </c>
      <c r="H23" s="85"/>
      <c r="I23" s="85"/>
      <c r="J23" s="93">
        <f>SUM(F23,G23,I23)</f>
        <v>63</v>
      </c>
      <c r="K23" s="93">
        <v>37</v>
      </c>
      <c r="L23" s="93">
        <v>27</v>
      </c>
      <c r="M23" s="89"/>
      <c r="N23" s="93">
        <f>SUM(E23,J23,K23,L23,M23)</f>
        <v>154</v>
      </c>
    </row>
    <row r="24" spans="1:14" ht="13.5" thickTop="1" x14ac:dyDescent="0.3">
      <c r="A24" s="72" t="s">
        <v>776</v>
      </c>
      <c r="B24" s="87"/>
      <c r="C24" s="87"/>
      <c r="D24" s="87"/>
      <c r="E24" s="88">
        <f>SUM(E23/E3*1000000)</f>
        <v>4.6761862272113861</v>
      </c>
      <c r="F24" s="87"/>
      <c r="G24" s="87"/>
      <c r="H24" s="87"/>
      <c r="I24" s="87"/>
      <c r="J24" s="88">
        <f>SUM(J23/J3*1000000)</f>
        <v>6.4034281718314219</v>
      </c>
      <c r="K24" s="88">
        <f>SUM(K23/K3*1000000)</f>
        <v>7.107956800528064</v>
      </c>
      <c r="L24" s="88">
        <f>SUM(L23/L3*1000000)</f>
        <v>4.9215065278315757</v>
      </c>
      <c r="M24" s="88"/>
      <c r="N24" s="88">
        <f>SUM(N23/N3*1000000)</f>
        <v>5.7822838707133899</v>
      </c>
    </row>
    <row r="25" spans="1:14" ht="13" x14ac:dyDescent="0.3">
      <c r="A25" s="72" t="s">
        <v>29</v>
      </c>
      <c r="B25" s="77"/>
      <c r="C25" s="77"/>
      <c r="D25" s="77"/>
      <c r="E25" s="83" t="s">
        <v>24</v>
      </c>
      <c r="F25" s="77"/>
      <c r="G25" s="85" t="s">
        <v>24</v>
      </c>
      <c r="H25" s="85" t="s">
        <v>24</v>
      </c>
      <c r="I25" s="85" t="s">
        <v>24</v>
      </c>
      <c r="J25" s="83">
        <f>SUM(G25:I25)</f>
        <v>0</v>
      </c>
      <c r="K25" s="83">
        <v>0</v>
      </c>
      <c r="L25" s="92"/>
      <c r="M25" s="78"/>
      <c r="N25" s="83">
        <f>SUM(E25,J25,K25,L25,M25)</f>
        <v>0</v>
      </c>
    </row>
    <row r="26" spans="1:14" ht="13.5" thickBot="1" x14ac:dyDescent="0.35">
      <c r="A26" s="72" t="s">
        <v>30</v>
      </c>
      <c r="B26" s="85">
        <f>SUM(B23,B25)</f>
        <v>12</v>
      </c>
      <c r="C26" s="77"/>
      <c r="D26" s="85">
        <f>SUM(D23,D25)</f>
        <v>15</v>
      </c>
      <c r="E26" s="93">
        <f>SUM(E23,E25)</f>
        <v>27</v>
      </c>
      <c r="F26" s="85">
        <f>SUM(F23,F25)</f>
        <v>28</v>
      </c>
      <c r="G26" s="85">
        <f>SUM(G23,G25)</f>
        <v>35</v>
      </c>
      <c r="H26" s="85" t="s">
        <v>24</v>
      </c>
      <c r="I26" s="85"/>
      <c r="J26" s="93">
        <f>SUM(,J23,J25)</f>
        <v>63</v>
      </c>
      <c r="K26" s="93">
        <f>SUM(K23,K25)</f>
        <v>37</v>
      </c>
      <c r="L26" s="93">
        <f>SUM(L23,L25)</f>
        <v>27</v>
      </c>
      <c r="M26" s="89"/>
      <c r="N26" s="93">
        <f>SUM(N23,N25)</f>
        <v>154</v>
      </c>
    </row>
    <row r="27" spans="1:14" ht="13.5" thickTop="1" x14ac:dyDescent="0.3">
      <c r="A27" s="72" t="s">
        <v>776</v>
      </c>
      <c r="B27" s="87"/>
      <c r="C27" s="87"/>
      <c r="D27" s="87"/>
      <c r="E27" s="88">
        <f>SUM(E26/E3*1000000)</f>
        <v>4.6761862272113861</v>
      </c>
      <c r="F27" s="87"/>
      <c r="G27" s="87"/>
      <c r="H27" s="87"/>
      <c r="I27" s="87"/>
      <c r="J27" s="88">
        <f>SUM(J26/J3*1000000)</f>
        <v>6.4034281718314219</v>
      </c>
      <c r="K27" s="88">
        <f>SUM(K26/K3*1000000)</f>
        <v>7.107956800528064</v>
      </c>
      <c r="L27" s="88">
        <f>SUM(L26/L3*1000000)</f>
        <v>4.9215065278315757</v>
      </c>
      <c r="M27" s="88"/>
      <c r="N27" s="88">
        <f>SUM(N26/N3*1000000)</f>
        <v>5.7822838707133899</v>
      </c>
    </row>
    <row r="28" spans="1:14" ht="13" x14ac:dyDescent="0.3">
      <c r="A28" s="72" t="s">
        <v>31</v>
      </c>
      <c r="B28" s="85"/>
      <c r="C28" s="85"/>
      <c r="D28" s="85">
        <v>0</v>
      </c>
      <c r="E28" s="83">
        <f>SUM(D28)</f>
        <v>0</v>
      </c>
      <c r="F28" s="85">
        <v>1</v>
      </c>
      <c r="G28" s="85">
        <v>0</v>
      </c>
      <c r="H28" s="85"/>
      <c r="I28" s="85"/>
      <c r="J28" s="83">
        <f>SUM(F28:I28)</f>
        <v>1</v>
      </c>
      <c r="K28" s="83">
        <v>0</v>
      </c>
      <c r="L28" s="83">
        <v>0</v>
      </c>
      <c r="M28" s="89"/>
      <c r="N28" s="83">
        <f>SUM(E28,J28,K28,L28,M28)</f>
        <v>1</v>
      </c>
    </row>
    <row r="29" spans="1:14" ht="13" x14ac:dyDescent="0.3">
      <c r="A29" s="72" t="s">
        <v>776</v>
      </c>
      <c r="B29" s="87"/>
      <c r="C29" s="87"/>
      <c r="D29" s="87"/>
      <c r="E29" s="88">
        <f>SUM(E28/E3*1000000)</f>
        <v>0</v>
      </c>
      <c r="F29" s="87"/>
      <c r="G29" s="87"/>
      <c r="H29" s="87"/>
      <c r="I29" s="87"/>
      <c r="J29" s="88">
        <f>SUM(J28/J3*1000000)</f>
        <v>0.10164171701319716</v>
      </c>
      <c r="K29" s="88">
        <f>SUM(K28/K3*1000000)</f>
        <v>0</v>
      </c>
      <c r="L29" s="88">
        <f>SUM(L28/L3*1000000)</f>
        <v>0</v>
      </c>
      <c r="M29" s="88"/>
      <c r="N29" s="88">
        <f>SUM(N28/N3*1000000)</f>
        <v>3.7547297861775256E-2</v>
      </c>
    </row>
    <row r="30" spans="1:14" ht="13" x14ac:dyDescent="0.3">
      <c r="A30" s="72" t="s">
        <v>32</v>
      </c>
      <c r="B30" s="85"/>
      <c r="C30" s="85"/>
      <c r="D30" s="85">
        <v>32</v>
      </c>
      <c r="E30" s="83">
        <f>SUM(D30)</f>
        <v>32</v>
      </c>
      <c r="F30" s="85">
        <v>8</v>
      </c>
      <c r="G30" s="85">
        <v>35</v>
      </c>
      <c r="H30" s="85"/>
      <c r="I30" s="85"/>
      <c r="J30" s="83">
        <f>SUM(F30:I30)</f>
        <v>43</v>
      </c>
      <c r="K30" s="83">
        <v>34</v>
      </c>
      <c r="L30" s="83">
        <v>24</v>
      </c>
      <c r="M30" s="89"/>
      <c r="N30" s="83">
        <f>SUM(E30,J30,K30,L30,M30)</f>
        <v>133</v>
      </c>
    </row>
    <row r="31" spans="1:14" ht="13" x14ac:dyDescent="0.3">
      <c r="A31" s="72" t="s">
        <v>776</v>
      </c>
      <c r="B31" s="90"/>
      <c r="C31" s="90"/>
      <c r="D31" s="90"/>
      <c r="E31" s="88">
        <f>SUM(E30/E3*1000000)</f>
        <v>5.5421466396579389</v>
      </c>
      <c r="F31" s="90"/>
      <c r="G31" s="90"/>
      <c r="H31" s="90"/>
      <c r="I31" s="90"/>
      <c r="J31" s="88">
        <f>SUM(J30/J3*1000000)</f>
        <v>4.3705938315674775</v>
      </c>
      <c r="K31" s="88">
        <f>SUM(K30/K3*1000000)</f>
        <v>6.5316359788636253</v>
      </c>
      <c r="L31" s="88">
        <f>SUM(L30/L3*1000000)</f>
        <v>4.3746724691836221</v>
      </c>
      <c r="M31" s="91"/>
      <c r="N31" s="88">
        <f>SUM(N30/N3*1000000)</f>
        <v>4.9937906156161089</v>
      </c>
    </row>
    <row r="32" spans="1:14" ht="13" x14ac:dyDescent="0.3">
      <c r="A32" s="72" t="s">
        <v>33</v>
      </c>
      <c r="B32" s="85"/>
      <c r="C32" s="85"/>
      <c r="D32" s="85">
        <v>3</v>
      </c>
      <c r="E32" s="83">
        <f>SUM(D32)</f>
        <v>3</v>
      </c>
      <c r="F32" s="85">
        <v>2</v>
      </c>
      <c r="G32" s="85">
        <v>2</v>
      </c>
      <c r="H32" s="85"/>
      <c r="I32" s="85"/>
      <c r="J32" s="83">
        <f>SUM(F32:I32)</f>
        <v>4</v>
      </c>
      <c r="K32" s="83">
        <v>0</v>
      </c>
      <c r="L32" s="83">
        <v>0</v>
      </c>
      <c r="M32" s="89"/>
      <c r="N32" s="83">
        <f>SUM(E32,J32,K32,L32,M32)</f>
        <v>7</v>
      </c>
    </row>
    <row r="33" spans="1:14" ht="13" x14ac:dyDescent="0.3">
      <c r="A33" s="72" t="s">
        <v>776</v>
      </c>
      <c r="B33" s="87"/>
      <c r="C33" s="87"/>
      <c r="D33" s="87"/>
      <c r="E33" s="88">
        <f>SUM(E32/E3*1000000)</f>
        <v>0.51957624746793185</v>
      </c>
      <c r="F33" s="87"/>
      <c r="G33" s="87"/>
      <c r="H33" s="87"/>
      <c r="I33" s="87"/>
      <c r="J33" s="88">
        <f>SUM(J32/J3*1000000)</f>
        <v>0.40656686805278863</v>
      </c>
      <c r="K33" s="88">
        <f>SUM(K32/K3*1000000)</f>
        <v>0</v>
      </c>
      <c r="L33" s="88">
        <f>SUM(L32/L3*1000000)</f>
        <v>0</v>
      </c>
      <c r="M33" s="88"/>
      <c r="N33" s="88">
        <f>SUM(N32/N3*1000000)</f>
        <v>0.2628310850324268</v>
      </c>
    </row>
    <row r="34" spans="1:14" ht="13.5" thickBot="1" x14ac:dyDescent="0.35">
      <c r="A34" s="72" t="s">
        <v>34</v>
      </c>
      <c r="B34" s="77"/>
      <c r="C34" s="77"/>
      <c r="D34" s="85">
        <f>SUM(D28,D30,D32)</f>
        <v>35</v>
      </c>
      <c r="E34" s="86">
        <f>SUM(E28,E30,E32)</f>
        <v>35</v>
      </c>
      <c r="F34" s="85">
        <f>SUM(F28,F30,F32)</f>
        <v>11</v>
      </c>
      <c r="G34" s="85">
        <f>SUM(G28,G30,G32)</f>
        <v>37</v>
      </c>
      <c r="H34" s="77"/>
      <c r="I34" s="77"/>
      <c r="J34" s="86">
        <f>SUM(J28,J30,J32)</f>
        <v>48</v>
      </c>
      <c r="K34" s="86">
        <f>SUM(K28,K30,K32)</f>
        <v>34</v>
      </c>
      <c r="L34" s="86">
        <f>SUM(L28,L30,L32)</f>
        <v>24</v>
      </c>
      <c r="M34" s="89"/>
      <c r="N34" s="86">
        <f>SUM(N28,N30,N32)</f>
        <v>141</v>
      </c>
    </row>
    <row r="35" spans="1:14" ht="13.5" thickTop="1" x14ac:dyDescent="0.3">
      <c r="A35" s="72" t="s">
        <v>776</v>
      </c>
      <c r="B35" s="87"/>
      <c r="C35" s="87"/>
      <c r="D35" s="87"/>
      <c r="E35" s="88">
        <f>SUM(E34/E3*1000000)</f>
        <v>6.0617228871258702</v>
      </c>
      <c r="F35" s="87"/>
      <c r="G35" s="87"/>
      <c r="H35" s="87"/>
      <c r="I35" s="87"/>
      <c r="J35" s="88">
        <f>SUM(J34/J3*1000000)</f>
        <v>4.878802416633464</v>
      </c>
      <c r="K35" s="88">
        <f>SUM(K34/K3*1000000)</f>
        <v>6.5316359788636253</v>
      </c>
      <c r="L35" s="88">
        <f>SUM(L34/L3*1000000)</f>
        <v>4.3746724691836221</v>
      </c>
      <c r="M35" s="88"/>
      <c r="N35" s="88">
        <f>SUM(N34/N3*1000000)</f>
        <v>5.2941689985103109</v>
      </c>
    </row>
    <row r="36" spans="1:14" ht="13.5" thickBot="1" x14ac:dyDescent="0.35">
      <c r="A36" s="72" t="s">
        <v>35</v>
      </c>
      <c r="B36" s="85"/>
      <c r="C36" s="85"/>
      <c r="D36" s="85">
        <v>2</v>
      </c>
      <c r="E36" s="104">
        <f>(SUM(B36:D36))</f>
        <v>2</v>
      </c>
      <c r="F36" s="85"/>
      <c r="G36" s="85">
        <v>14</v>
      </c>
      <c r="H36" s="85">
        <v>6</v>
      </c>
      <c r="I36" s="85">
        <v>10</v>
      </c>
      <c r="J36" s="104">
        <f>SUM(F36:I36)</f>
        <v>30</v>
      </c>
      <c r="K36" s="104">
        <v>31</v>
      </c>
      <c r="L36" s="104">
        <v>17</v>
      </c>
      <c r="M36" s="89"/>
      <c r="N36" s="104">
        <f>SUM(E36,J36,K36,L36,M36)</f>
        <v>80</v>
      </c>
    </row>
    <row r="37" spans="1:14" ht="13.5" thickTop="1" x14ac:dyDescent="0.3">
      <c r="A37" s="72" t="s">
        <v>776</v>
      </c>
      <c r="B37" s="90"/>
      <c r="C37" s="90"/>
      <c r="D37" s="90"/>
      <c r="E37" s="88">
        <f>SUM(E36/E3*1000000)</f>
        <v>0.34638416497862118</v>
      </c>
      <c r="F37" s="90"/>
      <c r="G37" s="90"/>
      <c r="H37" s="90"/>
      <c r="I37" s="90"/>
      <c r="J37" s="88">
        <f>SUM(J36/J3*1000000)</f>
        <v>3.0492515103959148</v>
      </c>
      <c r="K37" s="88">
        <f>SUM(K36/K3*1000000)</f>
        <v>5.9553151571991885</v>
      </c>
      <c r="L37" s="88">
        <f>SUM(L36/L3*1000000)</f>
        <v>3.0987263323383991</v>
      </c>
      <c r="M37" s="91"/>
      <c r="N37" s="88">
        <f>SUM(N36/N3*1000000)</f>
        <v>3.0037838289420202</v>
      </c>
    </row>
    <row r="38" spans="1:14" ht="13.5" thickBot="1" x14ac:dyDescent="0.35">
      <c r="A38" s="72" t="s">
        <v>751</v>
      </c>
      <c r="B38" s="77"/>
      <c r="C38" s="77"/>
      <c r="D38" s="77"/>
      <c r="E38" s="78" t="s">
        <v>24</v>
      </c>
      <c r="F38" s="85">
        <v>1</v>
      </c>
      <c r="G38" s="85">
        <v>0</v>
      </c>
      <c r="H38" s="85">
        <v>14</v>
      </c>
      <c r="I38" s="85">
        <v>0</v>
      </c>
      <c r="J38" s="104">
        <f>SUM(F38:I38)</f>
        <v>15</v>
      </c>
      <c r="K38" s="105">
        <v>5</v>
      </c>
      <c r="L38" s="105">
        <v>0</v>
      </c>
      <c r="M38" s="91"/>
      <c r="N38" s="104">
        <f>SUM(E38,J38,K38,L38,M38)</f>
        <v>20</v>
      </c>
    </row>
    <row r="39" spans="1:14" ht="13.5" thickTop="1" x14ac:dyDescent="0.3">
      <c r="A39" s="72" t="s">
        <v>776</v>
      </c>
      <c r="B39" s="90"/>
      <c r="C39" s="90"/>
      <c r="D39" s="90"/>
      <c r="E39" s="91"/>
      <c r="F39" s="90"/>
      <c r="G39" s="90"/>
      <c r="H39" s="90"/>
      <c r="I39" s="90"/>
      <c r="J39" s="88">
        <f>SUM(J38/J3*1000000)</f>
        <v>1.5246257551979574</v>
      </c>
      <c r="K39" s="88">
        <f>SUM(K38/K3*1000000)</f>
        <v>0.96053470277406261</v>
      </c>
      <c r="L39" s="88">
        <f>SUM(L38/L3*1000000)</f>
        <v>0</v>
      </c>
      <c r="M39" s="91"/>
      <c r="N39" s="88">
        <f>SUM(N38/N3*1000000)</f>
        <v>0.75094595723550506</v>
      </c>
    </row>
    <row r="40" spans="1:14" ht="13.5" thickBot="1" x14ac:dyDescent="0.35">
      <c r="A40" s="106" t="s">
        <v>37</v>
      </c>
      <c r="B40" s="77"/>
      <c r="C40" s="77"/>
      <c r="D40" s="77"/>
      <c r="E40" s="78"/>
      <c r="F40" s="77"/>
      <c r="G40" s="85">
        <v>2</v>
      </c>
      <c r="H40" s="77"/>
      <c r="I40" s="77" t="s">
        <v>24</v>
      </c>
      <c r="J40" s="104">
        <f>SUM(F40:I40)</f>
        <v>2</v>
      </c>
      <c r="K40" s="78"/>
      <c r="L40" s="104">
        <v>3</v>
      </c>
      <c r="M40" s="78"/>
      <c r="N40" s="104">
        <f>SUM(E40,J40,K40,L40,M40)</f>
        <v>5</v>
      </c>
    </row>
    <row r="41" spans="1:14" ht="13.5" thickTop="1" x14ac:dyDescent="0.3">
      <c r="A41" s="107" t="s">
        <v>776</v>
      </c>
      <c r="B41" s="108"/>
      <c r="C41" s="108"/>
      <c r="D41" s="108"/>
      <c r="E41" s="109"/>
      <c r="F41" s="108"/>
      <c r="G41" s="110"/>
      <c r="H41" s="108"/>
      <c r="I41" s="108"/>
      <c r="J41" s="111">
        <f>SUM(J40/J3*1000000)</f>
        <v>0.20328343402639432</v>
      </c>
      <c r="K41" s="109"/>
      <c r="L41" s="111">
        <f>SUM(L40/L3*1000000)</f>
        <v>0.54683405864795276</v>
      </c>
      <c r="M41" s="109"/>
      <c r="N41" s="88">
        <f>SUM(N40/N3*1000000)</f>
        <v>0.18773648930887626</v>
      </c>
    </row>
    <row r="42" spans="1:14" x14ac:dyDescent="0.25">
      <c r="A42" s="112" t="s">
        <v>777</v>
      </c>
      <c r="B42" s="113"/>
      <c r="C42" s="113"/>
      <c r="D42" s="113"/>
      <c r="E42" s="113"/>
      <c r="F42" s="112" t="s">
        <v>778</v>
      </c>
      <c r="G42" s="81"/>
      <c r="H42" s="81"/>
      <c r="I42" s="112"/>
      <c r="J42" s="81"/>
      <c r="K42" s="81"/>
      <c r="L42" s="112" t="s">
        <v>779</v>
      </c>
      <c r="M42" s="81"/>
      <c r="N42" s="81"/>
    </row>
    <row r="43" spans="1:14" ht="13" x14ac:dyDescent="0.3">
      <c r="A43" s="112" t="s">
        <v>780</v>
      </c>
      <c r="B43" s="113"/>
      <c r="C43" s="113"/>
      <c r="D43" s="113"/>
      <c r="E43" s="113"/>
      <c r="F43" s="112" t="s">
        <v>781</v>
      </c>
      <c r="G43" s="96"/>
      <c r="H43" s="96"/>
      <c r="I43" s="112"/>
      <c r="J43" s="96"/>
      <c r="K43" s="96"/>
      <c r="L43" s="112" t="s">
        <v>782</v>
      </c>
      <c r="M43" s="96"/>
      <c r="N43" s="96"/>
    </row>
    <row r="44" spans="1:14" x14ac:dyDescent="0.25">
      <c r="A44" s="113" t="s">
        <v>783</v>
      </c>
      <c r="B44" s="113"/>
      <c r="C44" s="113"/>
      <c r="D44" s="113"/>
      <c r="E44" s="113"/>
      <c r="F44" s="113" t="s">
        <v>784</v>
      </c>
      <c r="G44" s="81"/>
      <c r="H44" s="81"/>
      <c r="I44" s="112"/>
      <c r="J44" s="81"/>
      <c r="K44" s="81"/>
      <c r="L44" s="112" t="s">
        <v>785</v>
      </c>
      <c r="M44" s="81"/>
      <c r="N44" s="81"/>
    </row>
    <row r="45" spans="1:14" x14ac:dyDescent="0.25">
      <c r="A45" s="113" t="s">
        <v>786</v>
      </c>
      <c r="B45" s="113"/>
      <c r="C45" s="113"/>
      <c r="D45" s="113"/>
      <c r="E45" s="113"/>
      <c r="F45" s="113" t="s">
        <v>787</v>
      </c>
      <c r="G45" s="81"/>
      <c r="H45" s="81"/>
      <c r="I45" s="112"/>
      <c r="J45" s="114"/>
      <c r="K45" s="114"/>
      <c r="L45" s="81"/>
      <c r="M45" s="81"/>
      <c r="N45" s="8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4"/>
  <sheetViews>
    <sheetView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D6" sqref="D6"/>
    </sheetView>
  </sheetViews>
  <sheetFormatPr defaultColWidth="9" defaultRowHeight="12.5" x14ac:dyDescent="0.25"/>
  <cols>
    <col min="1" max="1" width="23.26953125" style="81" customWidth="1"/>
    <col min="2" max="2" width="6.7265625" style="81" customWidth="1"/>
    <col min="3" max="3" width="7.1796875" style="81" customWidth="1"/>
    <col min="4" max="4" width="9.7265625" style="81" customWidth="1"/>
    <col min="5" max="5" width="9" style="81"/>
    <col min="6" max="6" width="5.81640625" style="81" customWidth="1"/>
    <col min="7" max="7" width="8.453125" style="81" customWidth="1"/>
    <col min="8" max="8" width="7.54296875" style="81" customWidth="1"/>
    <col min="9" max="9" width="9.1796875" style="81" customWidth="1"/>
    <col min="10" max="11" width="9" style="81"/>
    <col min="12" max="12" width="8" style="81" customWidth="1"/>
    <col min="13" max="13" width="8.453125" style="81" customWidth="1"/>
    <col min="14" max="14" width="13.26953125" style="81" customWidth="1"/>
    <col min="15" max="15" width="10.1796875" style="81" customWidth="1"/>
    <col min="16" max="16384" width="9" style="81"/>
  </cols>
  <sheetData>
    <row r="1" spans="1:15" s="72" customFormat="1" ht="13" x14ac:dyDescent="0.3">
      <c r="A1" s="72" t="s">
        <v>750</v>
      </c>
      <c r="N1"/>
      <c r="O1"/>
    </row>
    <row r="2" spans="1:15" s="76" customFormat="1" ht="13" x14ac:dyDescent="0.3">
      <c r="A2" s="72"/>
      <c r="B2" s="73" t="s">
        <v>1</v>
      </c>
      <c r="C2" s="73" t="s">
        <v>2</v>
      </c>
      <c r="D2" s="73" t="s">
        <v>3</v>
      </c>
      <c r="E2" s="74" t="s">
        <v>4</v>
      </c>
      <c r="F2" s="73" t="s">
        <v>5</v>
      </c>
      <c r="G2" s="73" t="s">
        <v>6</v>
      </c>
      <c r="H2" s="73" t="s">
        <v>7</v>
      </c>
      <c r="I2" s="73" t="s">
        <v>8</v>
      </c>
      <c r="J2" s="74" t="s">
        <v>9</v>
      </c>
      <c r="K2" s="74" t="s">
        <v>10</v>
      </c>
      <c r="L2" s="74" t="s">
        <v>11</v>
      </c>
      <c r="M2" s="74" t="s">
        <v>12</v>
      </c>
      <c r="N2" s="75" t="s">
        <v>13</v>
      </c>
    </row>
    <row r="3" spans="1:15" ht="13" x14ac:dyDescent="0.3">
      <c r="A3" s="72" t="s">
        <v>14</v>
      </c>
      <c r="B3" s="77"/>
      <c r="C3" s="77"/>
      <c r="D3" s="77"/>
      <c r="E3" s="78">
        <v>5739331</v>
      </c>
      <c r="F3" s="77"/>
      <c r="G3" s="77"/>
      <c r="H3" s="77"/>
      <c r="I3" s="77"/>
      <c r="J3" s="79">
        <v>9694194</v>
      </c>
      <c r="K3" s="80">
        <v>5124383</v>
      </c>
      <c r="L3" s="80">
        <v>5472421</v>
      </c>
      <c r="M3" s="80">
        <v>325671</v>
      </c>
      <c r="N3" s="78">
        <f>SUM(E3+J3+K3+L3+M3)</f>
        <v>26356000</v>
      </c>
    </row>
    <row r="4" spans="1:15" ht="13" x14ac:dyDescent="0.3">
      <c r="A4" s="72" t="s">
        <v>16</v>
      </c>
      <c r="B4" s="82">
        <v>29</v>
      </c>
      <c r="C4" s="82">
        <v>16</v>
      </c>
      <c r="D4" s="82">
        <v>35</v>
      </c>
      <c r="E4" s="83">
        <f>SUM(B4:D4)</f>
        <v>80</v>
      </c>
      <c r="F4" s="82">
        <v>27</v>
      </c>
      <c r="G4" s="82">
        <v>55</v>
      </c>
      <c r="H4" s="82">
        <v>43</v>
      </c>
      <c r="I4" s="82">
        <v>41</v>
      </c>
      <c r="J4" s="78">
        <f>SUM(F4:I4)</f>
        <v>166</v>
      </c>
      <c r="K4" s="84">
        <v>116</v>
      </c>
      <c r="L4" s="84">
        <v>121</v>
      </c>
      <c r="M4" s="84">
        <v>3</v>
      </c>
      <c r="N4" s="78">
        <f>SUM(E4,J4,K4,L4,M4)</f>
        <v>486</v>
      </c>
    </row>
    <row r="5" spans="1:15" s="76" customFormat="1" ht="13.5" thickBot="1" x14ac:dyDescent="0.35">
      <c r="A5" s="72" t="s">
        <v>17</v>
      </c>
      <c r="B5" s="85">
        <v>29</v>
      </c>
      <c r="C5" s="85">
        <v>15</v>
      </c>
      <c r="D5" s="85">
        <v>35</v>
      </c>
      <c r="E5" s="83">
        <f>SUM(B5:D5)</f>
        <v>79</v>
      </c>
      <c r="F5" s="85">
        <v>27</v>
      </c>
      <c r="G5" s="85">
        <v>55</v>
      </c>
      <c r="H5" s="85">
        <v>43</v>
      </c>
      <c r="I5" s="85">
        <v>41</v>
      </c>
      <c r="J5" s="86">
        <f>SUM(F5:I5)</f>
        <v>166</v>
      </c>
      <c r="K5" s="86">
        <v>116</v>
      </c>
      <c r="L5" s="86">
        <v>120</v>
      </c>
      <c r="M5" s="86">
        <v>3</v>
      </c>
      <c r="N5" s="86">
        <f>SUM(E5,J5,K5,L5,M5)</f>
        <v>484</v>
      </c>
    </row>
    <row r="6" spans="1:15" ht="13.5" thickTop="1" x14ac:dyDescent="0.3">
      <c r="A6" s="72" t="s">
        <v>18</v>
      </c>
      <c r="B6" s="87"/>
      <c r="C6" s="87"/>
      <c r="D6" s="87"/>
      <c r="E6" s="88">
        <f>SUM(E5/E3*1000000)</f>
        <v>13.764670481629306</v>
      </c>
      <c r="F6" s="87"/>
      <c r="G6" s="87"/>
      <c r="H6" s="87"/>
      <c r="I6" s="87"/>
      <c r="J6" s="88">
        <f>SUM(J5/J3*1000000)</f>
        <v>17.123651538229996</v>
      </c>
      <c r="K6" s="88">
        <f>SUM(K5/K3*1000000)</f>
        <v>22.636871599956521</v>
      </c>
      <c r="L6" s="88">
        <f>SUM(L5/L3*1000000)</f>
        <v>21.928137473341323</v>
      </c>
      <c r="M6" s="88">
        <f>SUM(M5/M3*1000000)</f>
        <v>9.2117505089492155</v>
      </c>
      <c r="N6" s="88">
        <f>SUM(N5/N3*1000000)</f>
        <v>18.363939899833056</v>
      </c>
    </row>
    <row r="7" spans="1:15" s="76" customFormat="1" ht="13" x14ac:dyDescent="0.3">
      <c r="A7" s="72" t="s">
        <v>19</v>
      </c>
      <c r="B7" s="85">
        <v>51</v>
      </c>
      <c r="C7" s="85">
        <v>25</v>
      </c>
      <c r="D7" s="85">
        <v>63</v>
      </c>
      <c r="E7" s="83">
        <f>SUM(B7:D7)</f>
        <v>139</v>
      </c>
      <c r="F7" s="85">
        <v>45</v>
      </c>
      <c r="G7" s="85">
        <v>89</v>
      </c>
      <c r="H7" s="85">
        <v>77</v>
      </c>
      <c r="I7" s="85">
        <v>78</v>
      </c>
      <c r="J7" s="83">
        <f>SUM(F7:I7)</f>
        <v>289</v>
      </c>
      <c r="K7" s="83">
        <v>206</v>
      </c>
      <c r="L7" s="83">
        <v>225</v>
      </c>
      <c r="M7" s="89"/>
      <c r="N7" s="83">
        <f>SUM(E7,J7,K7,L7,M7)</f>
        <v>859</v>
      </c>
    </row>
    <row r="8" spans="1:15" ht="13" x14ac:dyDescent="0.3">
      <c r="A8" s="72" t="s">
        <v>18</v>
      </c>
      <c r="B8" s="87"/>
      <c r="C8" s="87"/>
      <c r="D8" s="87"/>
      <c r="E8" s="88">
        <f>SUM(E7/E3*1000000)</f>
        <v>24.218850594259155</v>
      </c>
      <c r="F8" s="87"/>
      <c r="G8" s="87"/>
      <c r="H8" s="87"/>
      <c r="I8" s="87"/>
      <c r="J8" s="88">
        <f>SUM(J7/J3*1000000)</f>
        <v>29.811658400894391</v>
      </c>
      <c r="K8" s="88">
        <f>SUM(K7/K3*1000000)</f>
        <v>40.199961634405547</v>
      </c>
      <c r="L8" s="88">
        <f>SUM(L7/L3*1000000)</f>
        <v>41.115257762514979</v>
      </c>
      <c r="M8" s="88"/>
      <c r="N8" s="88">
        <f>SUM(N7/N3*1000000)</f>
        <v>32.592199119745025</v>
      </c>
    </row>
    <row r="9" spans="1:15" s="76" customFormat="1" ht="13" x14ac:dyDescent="0.3">
      <c r="A9" s="72" t="s">
        <v>20</v>
      </c>
      <c r="B9" s="85">
        <v>33</v>
      </c>
      <c r="C9" s="85">
        <v>41</v>
      </c>
      <c r="D9" s="85">
        <v>36</v>
      </c>
      <c r="E9" s="83">
        <f>SUM(B9:D9)</f>
        <v>110</v>
      </c>
      <c r="F9" s="85">
        <v>23</v>
      </c>
      <c r="G9" s="85">
        <v>54</v>
      </c>
      <c r="H9" s="85">
        <v>38</v>
      </c>
      <c r="I9" s="85">
        <v>36</v>
      </c>
      <c r="J9" s="83">
        <f>SUM(F9:I9)</f>
        <v>151</v>
      </c>
      <c r="K9" s="83">
        <v>68</v>
      </c>
      <c r="L9" s="83">
        <v>15</v>
      </c>
      <c r="M9" s="83">
        <v>8</v>
      </c>
      <c r="N9" s="83">
        <f>SUM(E9,J9,K9,L9,M9)</f>
        <v>352</v>
      </c>
    </row>
    <row r="10" spans="1:15" ht="13" x14ac:dyDescent="0.3">
      <c r="A10" s="72" t="s">
        <v>18</v>
      </c>
      <c r="B10" s="87"/>
      <c r="C10" s="87"/>
      <c r="D10" s="87"/>
      <c r="E10" s="88">
        <f>SUM(E9/E3*1000000)</f>
        <v>19.165996873154729</v>
      </c>
      <c r="F10" s="87"/>
      <c r="G10" s="87"/>
      <c r="H10" s="87"/>
      <c r="I10" s="87"/>
      <c r="J10" s="88">
        <f>SUM(J9/J3*1000000)</f>
        <v>15.576333628148973</v>
      </c>
      <c r="K10" s="88">
        <f>SUM(K9/K3*1000000)</f>
        <v>13.269890248250375</v>
      </c>
      <c r="L10" s="88">
        <f>SUM(L9/L3*1000000)</f>
        <v>2.7410171841676654</v>
      </c>
      <c r="M10" s="88">
        <f>SUM(M9/M3*1000000)</f>
        <v>24.564668023864574</v>
      </c>
      <c r="N10" s="88">
        <f>SUM(N9/N3*1000000)</f>
        <v>13.35559265442404</v>
      </c>
    </row>
    <row r="11" spans="1:15" ht="13.5" thickBot="1" x14ac:dyDescent="0.35">
      <c r="A11" s="72" t="s">
        <v>21</v>
      </c>
      <c r="B11" s="85">
        <f t="shared" ref="B11:N11" si="0">SUM(B7,B9)</f>
        <v>84</v>
      </c>
      <c r="C11" s="85">
        <f t="shared" si="0"/>
        <v>66</v>
      </c>
      <c r="D11" s="85">
        <f t="shared" si="0"/>
        <v>99</v>
      </c>
      <c r="E11" s="86">
        <f t="shared" si="0"/>
        <v>249</v>
      </c>
      <c r="F11" s="85">
        <f t="shared" si="0"/>
        <v>68</v>
      </c>
      <c r="G11" s="85">
        <f t="shared" si="0"/>
        <v>143</v>
      </c>
      <c r="H11" s="85">
        <f t="shared" si="0"/>
        <v>115</v>
      </c>
      <c r="I11" s="85">
        <f t="shared" si="0"/>
        <v>114</v>
      </c>
      <c r="J11" s="86">
        <f t="shared" si="0"/>
        <v>440</v>
      </c>
      <c r="K11" s="86">
        <f t="shared" si="0"/>
        <v>274</v>
      </c>
      <c r="L11" s="86">
        <f t="shared" si="0"/>
        <v>240</v>
      </c>
      <c r="M11" s="86">
        <f t="shared" si="0"/>
        <v>8</v>
      </c>
      <c r="N11" s="86">
        <f t="shared" si="0"/>
        <v>1211</v>
      </c>
    </row>
    <row r="12" spans="1:15" ht="13.5" thickTop="1" x14ac:dyDescent="0.3">
      <c r="A12" s="72" t="s">
        <v>22</v>
      </c>
      <c r="B12" s="87"/>
      <c r="C12" s="87"/>
      <c r="D12" s="87"/>
      <c r="E12" s="88">
        <f>SUM(E11/E3*1000000)</f>
        <v>43.384847467413884</v>
      </c>
      <c r="F12" s="87"/>
      <c r="G12" s="87"/>
      <c r="H12" s="87"/>
      <c r="I12" s="87"/>
      <c r="J12" s="88">
        <f>SUM(J11/J3*1000000)</f>
        <v>45.38799202904336</v>
      </c>
      <c r="K12" s="88">
        <f>SUM(K11/K3*1000000)</f>
        <v>53.469851882655924</v>
      </c>
      <c r="L12" s="88">
        <f>SUM(L11/L3*1000000)</f>
        <v>43.856274946682646</v>
      </c>
      <c r="M12" s="88">
        <f>SUM(M11/M3*1000000)</f>
        <v>24.564668023864574</v>
      </c>
      <c r="N12" s="88">
        <f>SUM(N11/N3*1000000)</f>
        <v>45.947791774169069</v>
      </c>
    </row>
    <row r="13" spans="1:15" s="76" customFormat="1" ht="13" x14ac:dyDescent="0.3">
      <c r="A13" s="72" t="s">
        <v>23</v>
      </c>
      <c r="B13" s="85"/>
      <c r="C13" s="85"/>
      <c r="D13" s="85">
        <v>47</v>
      </c>
      <c r="E13" s="83">
        <f>SUM(D13)</f>
        <v>47</v>
      </c>
      <c r="F13" s="85"/>
      <c r="G13" s="85">
        <v>90</v>
      </c>
      <c r="H13" s="85" t="s">
        <v>24</v>
      </c>
      <c r="I13" s="85">
        <v>81</v>
      </c>
      <c r="J13" s="83">
        <f>SUM(G13:I13)</f>
        <v>171</v>
      </c>
      <c r="K13" s="83">
        <v>100</v>
      </c>
      <c r="L13" s="83">
        <v>59</v>
      </c>
      <c r="M13" s="89"/>
      <c r="N13" s="83">
        <f>SUM(E13,J13,K13,L13,M13)</f>
        <v>377</v>
      </c>
    </row>
    <row r="14" spans="1:15" ht="13" x14ac:dyDescent="0.3">
      <c r="A14" s="72" t="s">
        <v>18</v>
      </c>
      <c r="B14" s="87"/>
      <c r="C14" s="87"/>
      <c r="D14" s="87"/>
      <c r="E14" s="88">
        <f>SUM(E13/E3*1000000)</f>
        <v>8.189107754893385</v>
      </c>
      <c r="F14" s="87"/>
      <c r="G14" s="87"/>
      <c r="H14" s="87"/>
      <c r="I14" s="87"/>
      <c r="J14" s="88">
        <f>SUM(J13/J3*1000000)</f>
        <v>17.639424174923672</v>
      </c>
      <c r="K14" s="88">
        <f>SUM(K13/K3*1000000)</f>
        <v>19.514544482721142</v>
      </c>
      <c r="L14" s="88">
        <f>SUM(L13/L3*1000000)</f>
        <v>10.781334257726151</v>
      </c>
      <c r="M14" s="88"/>
      <c r="N14" s="88">
        <f>SUM(N13/N3*1000000)</f>
        <v>14.30414326908484</v>
      </c>
    </row>
    <row r="15" spans="1:15" s="76" customFormat="1" ht="13" x14ac:dyDescent="0.3">
      <c r="A15" s="72" t="s">
        <v>25</v>
      </c>
      <c r="B15" s="85"/>
      <c r="C15" s="85"/>
      <c r="D15" s="85"/>
      <c r="E15" s="83" t="s">
        <v>24</v>
      </c>
      <c r="F15" s="85"/>
      <c r="G15" s="85">
        <v>5</v>
      </c>
      <c r="H15" s="85" t="s">
        <v>24</v>
      </c>
      <c r="I15" s="85">
        <v>1</v>
      </c>
      <c r="J15" s="83">
        <f>SUM(G15:I15)</f>
        <v>6</v>
      </c>
      <c r="K15" s="89" t="s">
        <v>24</v>
      </c>
      <c r="L15" s="89"/>
      <c r="M15" s="89"/>
      <c r="N15" s="83">
        <f>SUM(E15,J15,K15,L15,M15)</f>
        <v>6</v>
      </c>
    </row>
    <row r="16" spans="1:15" ht="13" x14ac:dyDescent="0.3">
      <c r="A16" s="72" t="s">
        <v>22</v>
      </c>
      <c r="B16" s="90"/>
      <c r="C16" s="90"/>
      <c r="D16" s="90"/>
      <c r="E16" s="88" t="s">
        <v>24</v>
      </c>
      <c r="F16" s="90"/>
      <c r="G16" s="90"/>
      <c r="H16" s="90"/>
      <c r="I16" s="90"/>
      <c r="J16" s="88">
        <f>SUM(J15/J3*1000000)</f>
        <v>0.61892716403240944</v>
      </c>
      <c r="K16" s="91"/>
      <c r="L16" s="91"/>
      <c r="M16" s="91"/>
      <c r="N16" s="88">
        <f>SUM(N15/N3*1000000)</f>
        <v>0.22765214751859159</v>
      </c>
    </row>
    <row r="17" spans="1:14" ht="13" x14ac:dyDescent="0.3">
      <c r="A17" s="72" t="s">
        <v>26</v>
      </c>
      <c r="B17" s="77"/>
      <c r="C17" s="77"/>
      <c r="D17" s="85" t="s">
        <v>24</v>
      </c>
      <c r="E17" s="83" t="s">
        <v>24</v>
      </c>
      <c r="F17" s="77"/>
      <c r="G17" s="85">
        <v>2</v>
      </c>
      <c r="H17" s="85" t="s">
        <v>24</v>
      </c>
      <c r="I17" s="85">
        <v>3</v>
      </c>
      <c r="J17" s="83">
        <f>SUM(G17:I17)</f>
        <v>5</v>
      </c>
      <c r="K17" s="83" t="s">
        <v>24</v>
      </c>
      <c r="L17" s="92"/>
      <c r="M17" s="78"/>
      <c r="N17" s="83">
        <f>SUM(E17,J17,K17,L17,M17)</f>
        <v>5</v>
      </c>
    </row>
    <row r="18" spans="1:14" ht="13.5" thickBot="1" x14ac:dyDescent="0.35">
      <c r="A18" s="72" t="s">
        <v>27</v>
      </c>
      <c r="B18" s="77"/>
      <c r="C18" s="77"/>
      <c r="D18" s="85">
        <f>SUM(D13,D15,D17)</f>
        <v>47</v>
      </c>
      <c r="E18" s="93">
        <f>SUM(E13,E15,E17)</f>
        <v>47</v>
      </c>
      <c r="F18" s="77"/>
      <c r="G18" s="85">
        <f>SUM(G13,G15,G17)</f>
        <v>97</v>
      </c>
      <c r="H18" s="85" t="s">
        <v>24</v>
      </c>
      <c r="I18" s="85">
        <f>SUM(I13,I15,I17)</f>
        <v>85</v>
      </c>
      <c r="J18" s="93">
        <f>SUM(J13,J15,J17)</f>
        <v>182</v>
      </c>
      <c r="K18" s="93">
        <f>SUM(K13,K15,K17)</f>
        <v>100</v>
      </c>
      <c r="L18" s="93">
        <f>SUM(L13,L15,L17)</f>
        <v>59</v>
      </c>
      <c r="M18" s="89"/>
      <c r="N18" s="93">
        <f>SUM(N13,N15,N17)</f>
        <v>388</v>
      </c>
    </row>
    <row r="19" spans="1:14" ht="13.5" thickTop="1" x14ac:dyDescent="0.3">
      <c r="A19" s="72" t="s">
        <v>22</v>
      </c>
      <c r="B19" s="87"/>
      <c r="C19" s="87"/>
      <c r="D19" s="87"/>
      <c r="E19" s="88">
        <f>SUM(E18/E3*1000000)</f>
        <v>8.189107754893385</v>
      </c>
      <c r="F19" s="87"/>
      <c r="G19" s="87"/>
      <c r="H19" s="87"/>
      <c r="I19" s="87"/>
      <c r="J19" s="88">
        <f>SUM(J18/J3*1000000)</f>
        <v>18.774123975649754</v>
      </c>
      <c r="K19" s="88">
        <f>SUM(K18/K3*1000000)</f>
        <v>19.514544482721142</v>
      </c>
      <c r="L19" s="88">
        <f>SUM(L18/L3*1000000)</f>
        <v>10.781334257726151</v>
      </c>
      <c r="M19" s="88"/>
      <c r="N19" s="88">
        <f>SUM(N18/N3*1000000)</f>
        <v>14.72150553953559</v>
      </c>
    </row>
    <row r="20" spans="1:14" s="76" customFormat="1" ht="13.5" thickBot="1" x14ac:dyDescent="0.35">
      <c r="A20" s="72" t="s">
        <v>28</v>
      </c>
      <c r="B20" s="85">
        <v>14</v>
      </c>
      <c r="C20" s="85"/>
      <c r="D20" s="85">
        <v>18</v>
      </c>
      <c r="E20" s="93">
        <f>SUM(B20,D20)</f>
        <v>32</v>
      </c>
      <c r="F20" s="85">
        <v>30</v>
      </c>
      <c r="G20" s="85">
        <v>37</v>
      </c>
      <c r="H20" s="85"/>
      <c r="I20" s="85"/>
      <c r="J20" s="93">
        <f>SUM(F20,G20,I20)</f>
        <v>67</v>
      </c>
      <c r="K20" s="93">
        <v>34</v>
      </c>
      <c r="L20" s="93">
        <v>24</v>
      </c>
      <c r="M20" s="89"/>
      <c r="N20" s="93">
        <f>SUM(E20,J20,K20,L20,M20)</f>
        <v>157</v>
      </c>
    </row>
    <row r="21" spans="1:14" ht="13.5" thickTop="1" x14ac:dyDescent="0.3">
      <c r="A21" s="72" t="s">
        <v>18</v>
      </c>
      <c r="B21" s="87"/>
      <c r="C21" s="87"/>
      <c r="D21" s="87"/>
      <c r="E21" s="88">
        <f>SUM(E20/E3*1000000)</f>
        <v>5.5755627267359209</v>
      </c>
      <c r="F21" s="87"/>
      <c r="G21" s="87"/>
      <c r="H21" s="87"/>
      <c r="I21" s="87"/>
      <c r="J21" s="88">
        <f>SUM(J20/J3*1000000)</f>
        <v>6.9113533316952394</v>
      </c>
      <c r="K21" s="88">
        <f>SUM(K20/K3*1000000)</f>
        <v>6.6349451241251876</v>
      </c>
      <c r="L21" s="88">
        <f>SUM(L20/L3*1000000)</f>
        <v>4.385627494668265</v>
      </c>
      <c r="M21" s="88"/>
      <c r="N21" s="88">
        <f>SUM(N20/N3*1000000)</f>
        <v>5.9568978600698133</v>
      </c>
    </row>
    <row r="22" spans="1:14" ht="13" x14ac:dyDescent="0.3">
      <c r="A22" s="72" t="s">
        <v>29</v>
      </c>
      <c r="B22" s="77"/>
      <c r="C22" s="77"/>
      <c r="D22" s="77"/>
      <c r="E22" s="83" t="s">
        <v>24</v>
      </c>
      <c r="F22" s="77"/>
      <c r="G22" s="85" t="s">
        <v>24</v>
      </c>
      <c r="H22" s="85" t="s">
        <v>24</v>
      </c>
      <c r="I22" s="85" t="s">
        <v>24</v>
      </c>
      <c r="J22" s="83">
        <f>SUM(G22:I22)</f>
        <v>0</v>
      </c>
      <c r="K22" s="83">
        <v>0</v>
      </c>
      <c r="L22" s="92"/>
      <c r="M22" s="78"/>
      <c r="N22" s="83">
        <f>SUM(E22,J22,K22,L22,M22)</f>
        <v>0</v>
      </c>
    </row>
    <row r="23" spans="1:14" ht="13.5" thickBot="1" x14ac:dyDescent="0.35">
      <c r="A23" s="72" t="s">
        <v>30</v>
      </c>
      <c r="B23" s="85">
        <f>SUM(B20,B22)</f>
        <v>14</v>
      </c>
      <c r="C23" s="77"/>
      <c r="D23" s="85">
        <f>SUM(D20,D22)</f>
        <v>18</v>
      </c>
      <c r="E23" s="93">
        <f>SUM(E20,E22)</f>
        <v>32</v>
      </c>
      <c r="F23" s="85">
        <f>SUM(F20,F22)</f>
        <v>30</v>
      </c>
      <c r="G23" s="85">
        <f>SUM(G20,G22)</f>
        <v>37</v>
      </c>
      <c r="H23" s="85" t="s">
        <v>24</v>
      </c>
      <c r="I23" s="85"/>
      <c r="J23" s="93">
        <f>SUM(,J20,J22)</f>
        <v>67</v>
      </c>
      <c r="K23" s="93">
        <f>SUM(K20,K22)</f>
        <v>34</v>
      </c>
      <c r="L23" s="93">
        <f>SUM(L20,L22)</f>
        <v>24</v>
      </c>
      <c r="M23" s="89"/>
      <c r="N23" s="93">
        <f>SUM(N20,N22)</f>
        <v>157</v>
      </c>
    </row>
    <row r="24" spans="1:14" ht="13.5" thickTop="1" x14ac:dyDescent="0.3">
      <c r="A24" s="72" t="s">
        <v>18</v>
      </c>
      <c r="B24" s="87"/>
      <c r="C24" s="87"/>
      <c r="D24" s="87"/>
      <c r="E24" s="88">
        <f>SUM(E23/E3*1000000)</f>
        <v>5.5755627267359209</v>
      </c>
      <c r="F24" s="87"/>
      <c r="G24" s="87"/>
      <c r="H24" s="87"/>
      <c r="I24" s="87"/>
      <c r="J24" s="88">
        <f>SUM(J23/J3*1000000)</f>
        <v>6.9113533316952394</v>
      </c>
      <c r="K24" s="88">
        <f>SUM(K23/K3*1000000)</f>
        <v>6.6349451241251876</v>
      </c>
      <c r="L24" s="88">
        <f>SUM(L23/L3*1000000)</f>
        <v>4.385627494668265</v>
      </c>
      <c r="M24" s="88"/>
      <c r="N24" s="88">
        <f>SUM(N23/N3*1000000)</f>
        <v>5.9568978600698133</v>
      </c>
    </row>
    <row r="25" spans="1:14" s="76" customFormat="1" ht="13" x14ac:dyDescent="0.3">
      <c r="A25" s="72" t="s">
        <v>31</v>
      </c>
      <c r="B25" s="85"/>
      <c r="C25" s="85"/>
      <c r="D25" s="85">
        <v>0</v>
      </c>
      <c r="E25" s="83">
        <f>SUM(D25)</f>
        <v>0</v>
      </c>
      <c r="F25" s="85">
        <v>1</v>
      </c>
      <c r="G25" s="85">
        <v>0</v>
      </c>
      <c r="H25" s="85"/>
      <c r="I25" s="85"/>
      <c r="J25" s="83">
        <f>SUM(F25:I25)</f>
        <v>1</v>
      </c>
      <c r="K25" s="83">
        <v>0</v>
      </c>
      <c r="L25" s="83">
        <v>2</v>
      </c>
      <c r="M25" s="89"/>
      <c r="N25" s="83">
        <f>SUM(E25,J25,K25,L25,M25)</f>
        <v>3</v>
      </c>
    </row>
    <row r="26" spans="1:14" ht="13" x14ac:dyDescent="0.3">
      <c r="A26" s="72" t="s">
        <v>18</v>
      </c>
      <c r="B26" s="87"/>
      <c r="C26" s="87"/>
      <c r="D26" s="87"/>
      <c r="E26" s="88">
        <f>SUM(E25/E3*1000000)</f>
        <v>0</v>
      </c>
      <c r="F26" s="87"/>
      <c r="G26" s="87"/>
      <c r="H26" s="87"/>
      <c r="I26" s="87"/>
      <c r="J26" s="88">
        <f>SUM(J25/J3*1000000)</f>
        <v>0.10315452733873491</v>
      </c>
      <c r="K26" s="88">
        <f>SUM(K25/K3*1000000)</f>
        <v>0</v>
      </c>
      <c r="L26" s="88">
        <f>SUM(L25/L3*1000000)</f>
        <v>0.36546895788902206</v>
      </c>
      <c r="M26" s="88"/>
      <c r="N26" s="88">
        <f>SUM(N25/N3*1000000)</f>
        <v>0.11382607375929579</v>
      </c>
    </row>
    <row r="27" spans="1:14" s="76" customFormat="1" ht="13" x14ac:dyDescent="0.3">
      <c r="A27" s="72" t="s">
        <v>32</v>
      </c>
      <c r="B27" s="85"/>
      <c r="C27" s="85"/>
      <c r="D27" s="85">
        <v>29</v>
      </c>
      <c r="E27" s="83">
        <f>SUM(D27)</f>
        <v>29</v>
      </c>
      <c r="F27" s="85">
        <v>16</v>
      </c>
      <c r="G27" s="85">
        <v>40</v>
      </c>
      <c r="H27" s="85"/>
      <c r="I27" s="85"/>
      <c r="J27" s="83">
        <f>SUM(F27:I27)</f>
        <v>56</v>
      </c>
      <c r="K27" s="83">
        <v>33</v>
      </c>
      <c r="L27" s="83">
        <v>15</v>
      </c>
      <c r="M27" s="89"/>
      <c r="N27" s="83">
        <f>SUM(E27,J27,K27,L27,M27)</f>
        <v>133</v>
      </c>
    </row>
    <row r="28" spans="1:14" ht="13" x14ac:dyDescent="0.3">
      <c r="A28" s="72" t="s">
        <v>18</v>
      </c>
      <c r="B28" s="90"/>
      <c r="C28" s="90"/>
      <c r="D28" s="90"/>
      <c r="E28" s="88">
        <f>SUM(E27/E3*1000000)</f>
        <v>5.0528537211044284</v>
      </c>
      <c r="F28" s="90"/>
      <c r="G28" s="90"/>
      <c r="H28" s="90"/>
      <c r="I28" s="90"/>
      <c r="J28" s="88">
        <f>SUM(J27/J3*1000000)</f>
        <v>5.7766535309691553</v>
      </c>
      <c r="K28" s="88">
        <f>SUM(K27/K3*1000000)</f>
        <v>6.4397996792979759</v>
      </c>
      <c r="L28" s="88">
        <f>SUM(L27/L3*1000000)</f>
        <v>2.7410171841676654</v>
      </c>
      <c r="M28" s="91"/>
      <c r="N28" s="88">
        <f>SUM(N27/N3*1000000)</f>
        <v>5.0462892699954471</v>
      </c>
    </row>
    <row r="29" spans="1:14" s="76" customFormat="1" ht="13" x14ac:dyDescent="0.3">
      <c r="A29" s="72" t="s">
        <v>33</v>
      </c>
      <c r="B29" s="85"/>
      <c r="C29" s="85"/>
      <c r="D29" s="85">
        <v>0</v>
      </c>
      <c r="E29" s="83">
        <f>SUM(D29)</f>
        <v>0</v>
      </c>
      <c r="F29" s="85">
        <v>1</v>
      </c>
      <c r="G29" s="85">
        <v>7</v>
      </c>
      <c r="H29" s="85"/>
      <c r="I29" s="85"/>
      <c r="J29" s="83">
        <f>SUM(F29:I29)</f>
        <v>8</v>
      </c>
      <c r="K29" s="83">
        <v>0</v>
      </c>
      <c r="L29" s="83">
        <v>0</v>
      </c>
      <c r="M29" s="89"/>
      <c r="N29" s="83">
        <f>SUM(E29,J29,K29,L29,M29)</f>
        <v>8</v>
      </c>
    </row>
    <row r="30" spans="1:14" ht="13" x14ac:dyDescent="0.3">
      <c r="A30" s="72" t="s">
        <v>18</v>
      </c>
      <c r="B30" s="87"/>
      <c r="C30" s="87"/>
      <c r="D30" s="87"/>
      <c r="E30" s="88">
        <f>SUM(E29/E3*1000000)</f>
        <v>0</v>
      </c>
      <c r="F30" s="87"/>
      <c r="G30" s="87"/>
      <c r="H30" s="87"/>
      <c r="I30" s="87"/>
      <c r="J30" s="88">
        <f>SUM(J29/J3*1000000)</f>
        <v>0.82523621870987929</v>
      </c>
      <c r="K30" s="88">
        <f>SUM(K29/K3*1000000)</f>
        <v>0</v>
      </c>
      <c r="L30" s="88">
        <f>SUM(L29/L3*1000000)</f>
        <v>0</v>
      </c>
      <c r="M30" s="88"/>
      <c r="N30" s="88">
        <f>SUM(N29/N3*1000000)</f>
        <v>0.30353619669145543</v>
      </c>
    </row>
    <row r="31" spans="1:14" ht="13.5" thickBot="1" x14ac:dyDescent="0.35">
      <c r="A31" s="72" t="s">
        <v>34</v>
      </c>
      <c r="B31" s="77"/>
      <c r="C31" s="77"/>
      <c r="D31" s="85">
        <f>SUM(D25,D27,D29)</f>
        <v>29</v>
      </c>
      <c r="E31" s="86">
        <f>SUM(E25,E27,E29)</f>
        <v>29</v>
      </c>
      <c r="F31" s="85">
        <f>SUM(F25,F27,F29)</f>
        <v>18</v>
      </c>
      <c r="G31" s="85">
        <f>SUM(G25,G27,G29)</f>
        <v>47</v>
      </c>
      <c r="H31" s="77"/>
      <c r="I31" s="77"/>
      <c r="J31" s="86">
        <f>SUM(J25,J27,J29)</f>
        <v>65</v>
      </c>
      <c r="K31" s="86">
        <f>SUM(K25,K27,K29)</f>
        <v>33</v>
      </c>
      <c r="L31" s="86">
        <f>SUM(L25,L27,L29)</f>
        <v>17</v>
      </c>
      <c r="M31" s="89"/>
      <c r="N31" s="86">
        <f>SUM(N25,N27,N29)</f>
        <v>144</v>
      </c>
    </row>
    <row r="32" spans="1:14" ht="13.5" thickTop="1" x14ac:dyDescent="0.3">
      <c r="A32" s="72" t="s">
        <v>22</v>
      </c>
      <c r="B32" s="87"/>
      <c r="C32" s="87"/>
      <c r="D32" s="87"/>
      <c r="E32" s="88">
        <f>SUM(E31/E3*1000000)</f>
        <v>5.0528537211044284</v>
      </c>
      <c r="F32" s="87"/>
      <c r="G32" s="87"/>
      <c r="H32" s="87"/>
      <c r="I32" s="87"/>
      <c r="J32" s="88">
        <f>SUM(J31/J3*1000000)</f>
        <v>6.7050442770177696</v>
      </c>
      <c r="K32" s="88">
        <f>SUM(K31/K3*1000000)</f>
        <v>6.4397996792979759</v>
      </c>
      <c r="L32" s="88">
        <f>SUM(L31/L3*1000000)</f>
        <v>3.1064861420566876</v>
      </c>
      <c r="M32" s="88"/>
      <c r="N32" s="88">
        <f>SUM(N31/N3*1000000)</f>
        <v>5.4636515404461985</v>
      </c>
    </row>
    <row r="33" spans="1:14" s="76" customFormat="1" ht="13" x14ac:dyDescent="0.3">
      <c r="A33" s="72" t="s">
        <v>35</v>
      </c>
      <c r="B33" s="85"/>
      <c r="C33" s="85"/>
      <c r="D33" s="85"/>
      <c r="E33" s="89"/>
      <c r="F33" s="85"/>
      <c r="G33" s="85">
        <v>11</v>
      </c>
      <c r="H33" s="85">
        <v>18</v>
      </c>
      <c r="I33" s="85">
        <v>9</v>
      </c>
      <c r="J33" s="89">
        <f>SUM(F33:I33)</f>
        <v>38</v>
      </c>
      <c r="K33" s="89">
        <v>31</v>
      </c>
      <c r="L33" s="89">
        <v>15</v>
      </c>
      <c r="M33" s="89"/>
      <c r="N33" s="89">
        <f>SUM(E33,J33,K33,L33,M33)</f>
        <v>84</v>
      </c>
    </row>
    <row r="34" spans="1:14" ht="13" x14ac:dyDescent="0.3">
      <c r="A34" s="72" t="s">
        <v>18</v>
      </c>
      <c r="B34" s="90"/>
      <c r="C34" s="90"/>
      <c r="D34" s="90"/>
      <c r="E34" s="91"/>
      <c r="F34" s="90"/>
      <c r="G34" s="90"/>
      <c r="H34" s="90"/>
      <c r="I34" s="90"/>
      <c r="J34" s="88">
        <f>SUM(J33/J3*1000000)</f>
        <v>3.9198720388719273</v>
      </c>
      <c r="K34" s="88">
        <f>SUM(K33/K3*1000000)</f>
        <v>6.0495087896435535</v>
      </c>
      <c r="L34" s="88">
        <f>SUM(L33/L3*1000000)</f>
        <v>2.7410171841676654</v>
      </c>
      <c r="M34" s="91"/>
      <c r="N34" s="88">
        <f>SUM(N33/N3*1000000)</f>
        <v>3.1871300652602823</v>
      </c>
    </row>
    <row r="35" spans="1:14" ht="13" x14ac:dyDescent="0.3">
      <c r="A35" s="72" t="s">
        <v>751</v>
      </c>
      <c r="B35" s="77"/>
      <c r="C35" s="77"/>
      <c r="D35" s="77"/>
      <c r="E35" s="78" t="s">
        <v>24</v>
      </c>
      <c r="F35" s="85">
        <v>4</v>
      </c>
      <c r="G35" s="85">
        <v>2</v>
      </c>
      <c r="H35" s="85">
        <v>10</v>
      </c>
      <c r="I35" s="85">
        <v>4</v>
      </c>
      <c r="J35" s="89">
        <f>SUM(F35:I35)</f>
        <v>20</v>
      </c>
      <c r="K35" s="74">
        <v>3</v>
      </c>
      <c r="L35" s="74">
        <v>0</v>
      </c>
      <c r="M35" s="91"/>
      <c r="N35" s="89">
        <f>SUM(E35,J35,K35,L35,M35)</f>
        <v>23</v>
      </c>
    </row>
    <row r="36" spans="1:14" ht="13" x14ac:dyDescent="0.3">
      <c r="A36" s="72" t="s">
        <v>22</v>
      </c>
      <c r="B36" s="90"/>
      <c r="C36" s="90"/>
      <c r="D36" s="90"/>
      <c r="E36" s="91"/>
      <c r="F36" s="90"/>
      <c r="G36" s="90"/>
      <c r="H36" s="90"/>
      <c r="I36" s="90"/>
      <c r="J36" s="88">
        <f>SUM(J35/J3*1000000)</f>
        <v>2.0630905467746983</v>
      </c>
      <c r="K36" s="88">
        <f>SUM(K35/K3*1000000)</f>
        <v>0.58543633448163412</v>
      </c>
      <c r="L36" s="88">
        <f>SUM(L35/L3*1000000)</f>
        <v>0</v>
      </c>
      <c r="M36" s="91"/>
      <c r="N36" s="88">
        <f>SUM(N35/N3*1000000)</f>
        <v>0.87266656548793442</v>
      </c>
    </row>
    <row r="37" spans="1:14" ht="13" x14ac:dyDescent="0.3">
      <c r="A37" s="76" t="s">
        <v>37</v>
      </c>
      <c r="B37" s="77"/>
      <c r="C37" s="77"/>
      <c r="D37" s="77"/>
      <c r="E37" s="78"/>
      <c r="F37" s="77"/>
      <c r="G37" s="85">
        <v>2</v>
      </c>
      <c r="H37" s="77"/>
      <c r="I37" s="77" t="s">
        <v>24</v>
      </c>
      <c r="J37" s="89">
        <f>SUM(F37:I37)</f>
        <v>2</v>
      </c>
      <c r="K37" s="78"/>
      <c r="L37" s="89">
        <v>0</v>
      </c>
      <c r="M37" s="78"/>
      <c r="N37" s="89">
        <f>SUM(E37,J37,K37,L37,M37)</f>
        <v>2</v>
      </c>
    </row>
    <row r="38" spans="1:14" x14ac:dyDescent="0.25">
      <c r="A38" s="94" t="s">
        <v>752</v>
      </c>
      <c r="B38" s="95"/>
      <c r="C38" s="95"/>
      <c r="D38" s="95"/>
      <c r="E38" s="95"/>
    </row>
    <row r="39" spans="1:14" s="96" customFormat="1" ht="13" x14ac:dyDescent="0.3">
      <c r="A39" s="94" t="s">
        <v>753</v>
      </c>
      <c r="B39" s="94"/>
      <c r="C39" s="94"/>
      <c r="D39" s="94"/>
      <c r="E39" s="94"/>
    </row>
    <row r="40" spans="1:14" x14ac:dyDescent="0.25">
      <c r="A40" s="94" t="s">
        <v>754</v>
      </c>
      <c r="B40" s="97"/>
      <c r="C40" s="97"/>
      <c r="D40" s="97"/>
      <c r="E40" s="97"/>
    </row>
    <row r="41" spans="1:14" ht="15" x14ac:dyDescent="0.3">
      <c r="A41" s="94" t="s">
        <v>755</v>
      </c>
      <c r="B41" s="97"/>
      <c r="C41" s="97"/>
      <c r="D41" s="97"/>
      <c r="E41" s="97"/>
      <c r="M41" s="76" t="s">
        <v>756</v>
      </c>
    </row>
    <row r="42" spans="1:14" ht="13" x14ac:dyDescent="0.3">
      <c r="A42" s="94" t="s">
        <v>757</v>
      </c>
      <c r="B42" s="97"/>
      <c r="C42" s="97"/>
      <c r="D42" s="97"/>
      <c r="E42" s="97"/>
      <c r="N42" s="98"/>
    </row>
    <row r="43" spans="1:14" ht="13" x14ac:dyDescent="0.3">
      <c r="A43" s="94" t="s">
        <v>758</v>
      </c>
      <c r="B43" s="97"/>
      <c r="C43" s="97"/>
      <c r="D43" s="97"/>
      <c r="E43" s="97"/>
      <c r="N43" s="98"/>
    </row>
    <row r="44" spans="1:14" s="99" customFormat="1" ht="10" x14ac:dyDescent="0.2">
      <c r="A44" s="95" t="s">
        <v>759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49</vt:i4>
      </vt:variant>
    </vt:vector>
  </HeadingPairs>
  <TitlesOfParts>
    <vt:vector size="49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1987</vt:lpstr>
      <vt:lpstr>1986</vt:lpstr>
      <vt:lpstr>1985</vt:lpstr>
      <vt:lpstr>1984</vt:lpstr>
      <vt:lpstr>1983</vt:lpstr>
      <vt:lpstr>1982</vt:lpstr>
      <vt:lpstr>1981</vt:lpstr>
      <vt:lpstr>1980</vt:lpstr>
      <vt:lpstr>1979 and prior</vt:lpstr>
      <vt:lpstr>Toital tx</vt:lpstr>
      <vt:lpstr>Ark5</vt:lpstr>
      <vt:lpstr>Ark4</vt:lpstr>
      <vt:lpstr>Ark3</vt:lpstr>
      <vt:lpstr>Ark2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Ilse Duus Weinreich</cp:lastModifiedBy>
  <dcterms:created xsi:type="dcterms:W3CDTF">2015-01-19T12:02:50Z</dcterms:created>
  <dcterms:modified xsi:type="dcterms:W3CDTF">2023-01-05T13:32:07Z</dcterms:modified>
</cp:coreProperties>
</file>